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03\Desktop\最近の資料\"/>
    </mc:Choice>
  </mc:AlternateContent>
  <xr:revisionPtr revIDLastSave="0" documentId="13_ncr:1_{29BA5359-5CF2-4B50-BAF2-B42FAB04D16D}" xr6:coauthVersionLast="47" xr6:coauthVersionMax="47" xr10:uidLastSave="{00000000-0000-0000-0000-000000000000}"/>
  <bookViews>
    <workbookView xWindow="-110" yWindow="-110" windowWidth="19420" windowHeight="10300" tabRatio="918" xr2:uid="{C7B65F71-D8FA-4094-829B-A2BE393F50CE}"/>
  </bookViews>
  <sheets>
    <sheet name="作成説明用" sheetId="15" r:id="rId1"/>
    <sheet name="４月" sheetId="1" r:id="rId2"/>
    <sheet name="５月" sheetId="2" r:id="rId3"/>
    <sheet name="６月" sheetId="3" r:id="rId4"/>
    <sheet name="７月" sheetId="4" r:id="rId5"/>
    <sheet name="８月" sheetId="5" r:id="rId6"/>
    <sheet name="９月" sheetId="6" r:id="rId7"/>
    <sheet name="10月" sheetId="7" r:id="rId8"/>
    <sheet name="１１月" sheetId="8" r:id="rId9"/>
    <sheet name="12月" sheetId="9" r:id="rId10"/>
    <sheet name="１月" sheetId="10" r:id="rId11"/>
    <sheet name="２月" sheetId="11" r:id="rId12"/>
    <sheet name="３月" sheetId="12" r:id="rId13"/>
    <sheet name="年間集計" sheetId="13" r:id="rId14"/>
    <sheet name="本部報告用転記資料「現預金・支部会計報告」" sheetId="14" r:id="rId15"/>
  </sheets>
  <definedNames>
    <definedName name="_xlnm.Print_Area" localSheetId="7">'10月'!$B$1:$J$46</definedName>
    <definedName name="_xlnm.Print_Area" localSheetId="8">'１１月'!$B$1:$J$46</definedName>
    <definedName name="_xlnm.Print_Area" localSheetId="9">'12月'!$B$1:$J$46</definedName>
    <definedName name="_xlnm.Print_Area" localSheetId="10">'１月'!$B$1:$J$46</definedName>
    <definedName name="_xlnm.Print_Area" localSheetId="11">'２月'!$B$1:$J$46</definedName>
    <definedName name="_xlnm.Print_Area" localSheetId="12">'３月'!$B$1:$J$46</definedName>
    <definedName name="_xlnm.Print_Area" localSheetId="1">'４月'!$B$1:$J$46</definedName>
    <definedName name="_xlnm.Print_Area" localSheetId="2">'５月'!$B$1:$J$46</definedName>
    <definedName name="_xlnm.Print_Area" localSheetId="3">'６月'!$B$1:$J$46</definedName>
    <definedName name="_xlnm.Print_Area" localSheetId="4">'７月'!$B$1:$J$46</definedName>
    <definedName name="_xlnm.Print_Area" localSheetId="5">'８月'!$B$1:$J$46</definedName>
    <definedName name="_xlnm.Print_Area" localSheetId="6">'９月'!$B$1:$J$46</definedName>
    <definedName name="_xlnm.Print_Area" localSheetId="0">作成説明用!$B$1:$O$62</definedName>
    <definedName name="_xlnm.Print_Area" localSheetId="14">本部報告用転記資料「現預金・支部会計報告」!$A$1:$G$34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4" l="1"/>
  <c r="D24" i="14"/>
  <c r="E23" i="14"/>
  <c r="E22" i="14"/>
  <c r="E6" i="14"/>
  <c r="D13" i="14"/>
  <c r="E13" i="14"/>
  <c r="D6" i="14"/>
  <c r="H4" i="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D5" i="14"/>
  <c r="G66" i="11"/>
  <c r="G57" i="15"/>
  <c r="F57" i="15"/>
  <c r="F56" i="15"/>
  <c r="F55" i="15"/>
  <c r="G49" i="15"/>
  <c r="G46" i="15"/>
  <c r="G56" i="15"/>
  <c r="G55" i="15"/>
  <c r="F53" i="15"/>
  <c r="F54" i="15"/>
  <c r="G52" i="15"/>
  <c r="G51" i="15"/>
  <c r="G50" i="15"/>
  <c r="G48" i="15"/>
  <c r="G47" i="15"/>
  <c r="F46" i="15"/>
  <c r="F45" i="15"/>
  <c r="F44" i="15"/>
  <c r="F43" i="15"/>
  <c r="F42" i="15"/>
  <c r="F52" i="15"/>
  <c r="F51" i="15"/>
  <c r="F50" i="15"/>
  <c r="F49" i="15"/>
  <c r="F48" i="15"/>
  <c r="F47" i="15"/>
  <c r="G45" i="15"/>
  <c r="G44" i="15"/>
  <c r="G43" i="15"/>
  <c r="G42" i="15"/>
  <c r="E9" i="14"/>
  <c r="E8" i="14"/>
  <c r="G66" i="12"/>
  <c r="G65" i="12"/>
  <c r="G64" i="12"/>
  <c r="F63" i="12"/>
  <c r="F62" i="12"/>
  <c r="G61" i="12"/>
  <c r="F61" i="12"/>
  <c r="G60" i="12"/>
  <c r="F60" i="12"/>
  <c r="G59" i="12"/>
  <c r="F59" i="12"/>
  <c r="G58" i="12"/>
  <c r="F58" i="12"/>
  <c r="G57" i="12"/>
  <c r="F57" i="12"/>
  <c r="G56" i="12"/>
  <c r="F56" i="12"/>
  <c r="G55" i="12"/>
  <c r="F55" i="12"/>
  <c r="G54" i="12"/>
  <c r="F54" i="12"/>
  <c r="G53" i="12"/>
  <c r="F53" i="12"/>
  <c r="G52" i="12"/>
  <c r="F52" i="12"/>
  <c r="G51" i="12"/>
  <c r="F51" i="12"/>
  <c r="G46" i="12"/>
  <c r="G65" i="11"/>
  <c r="G64" i="11"/>
  <c r="F63" i="11"/>
  <c r="F62" i="11"/>
  <c r="G61" i="11"/>
  <c r="F61" i="11"/>
  <c r="G60" i="11"/>
  <c r="F60" i="11"/>
  <c r="G59" i="11"/>
  <c r="F59" i="11"/>
  <c r="G58" i="11"/>
  <c r="F58" i="11"/>
  <c r="G57" i="11"/>
  <c r="F57" i="11"/>
  <c r="G56" i="11"/>
  <c r="F56" i="11"/>
  <c r="G55" i="11"/>
  <c r="F55" i="11"/>
  <c r="G54" i="11"/>
  <c r="F54" i="11"/>
  <c r="G53" i="11"/>
  <c r="F53" i="11"/>
  <c r="G52" i="11"/>
  <c r="F52" i="11"/>
  <c r="G51" i="11"/>
  <c r="F51" i="11"/>
  <c r="G46" i="11"/>
  <c r="G66" i="10"/>
  <c r="G65" i="10"/>
  <c r="G64" i="10"/>
  <c r="F63" i="10"/>
  <c r="F62" i="10"/>
  <c r="G61" i="10"/>
  <c r="F61" i="10"/>
  <c r="G60" i="10"/>
  <c r="F60" i="10"/>
  <c r="G59" i="10"/>
  <c r="F59" i="10"/>
  <c r="G58" i="10"/>
  <c r="F58" i="10"/>
  <c r="G57" i="10"/>
  <c r="F57" i="10"/>
  <c r="G56" i="10"/>
  <c r="F56" i="10"/>
  <c r="G55" i="10"/>
  <c r="F55" i="10"/>
  <c r="G54" i="10"/>
  <c r="F54" i="10"/>
  <c r="G53" i="10"/>
  <c r="F53" i="10"/>
  <c r="G52" i="10"/>
  <c r="F52" i="10"/>
  <c r="G51" i="10"/>
  <c r="F51" i="10"/>
  <c r="G46" i="10"/>
  <c r="G66" i="9"/>
  <c r="G65" i="9"/>
  <c r="G64" i="9"/>
  <c r="F63" i="9"/>
  <c r="F62" i="9"/>
  <c r="G61" i="9"/>
  <c r="F61" i="9"/>
  <c r="G60" i="9"/>
  <c r="F60" i="9"/>
  <c r="G59" i="9"/>
  <c r="F59" i="9"/>
  <c r="G58" i="9"/>
  <c r="F58" i="9"/>
  <c r="G57" i="9"/>
  <c r="F57" i="9"/>
  <c r="G56" i="9"/>
  <c r="F56" i="9"/>
  <c r="G55" i="9"/>
  <c r="F55" i="9"/>
  <c r="G54" i="9"/>
  <c r="F54" i="9"/>
  <c r="G53" i="9"/>
  <c r="F53" i="9"/>
  <c r="G52" i="9"/>
  <c r="F52" i="9"/>
  <c r="G51" i="9"/>
  <c r="F51" i="9"/>
  <c r="G46" i="9"/>
  <c r="G66" i="8"/>
  <c r="G65" i="8"/>
  <c r="G64" i="8"/>
  <c r="F63" i="8"/>
  <c r="F62" i="8"/>
  <c r="G61" i="8"/>
  <c r="F61" i="8"/>
  <c r="G60" i="8"/>
  <c r="F60" i="8"/>
  <c r="G59" i="8"/>
  <c r="F59" i="8"/>
  <c r="G58" i="8"/>
  <c r="F58" i="8"/>
  <c r="G57" i="8"/>
  <c r="F57" i="8"/>
  <c r="G56" i="8"/>
  <c r="F56" i="8"/>
  <c r="G55" i="8"/>
  <c r="F55" i="8"/>
  <c r="G54" i="8"/>
  <c r="F54" i="8"/>
  <c r="G53" i="8"/>
  <c r="F53" i="8"/>
  <c r="G52" i="8"/>
  <c r="F52" i="8"/>
  <c r="G51" i="8"/>
  <c r="F51" i="8"/>
  <c r="G46" i="8"/>
  <c r="G66" i="7"/>
  <c r="G65" i="7"/>
  <c r="G64" i="7"/>
  <c r="F63" i="7"/>
  <c r="F62" i="7"/>
  <c r="G61" i="7"/>
  <c r="F61" i="7"/>
  <c r="G60" i="7"/>
  <c r="F60" i="7"/>
  <c r="G59" i="7"/>
  <c r="F59" i="7"/>
  <c r="G58" i="7"/>
  <c r="F58" i="7"/>
  <c r="G57" i="7"/>
  <c r="F57" i="7"/>
  <c r="G56" i="7"/>
  <c r="F56" i="7"/>
  <c r="G55" i="7"/>
  <c r="F55" i="7"/>
  <c r="G54" i="7"/>
  <c r="F54" i="7"/>
  <c r="G53" i="7"/>
  <c r="F53" i="7"/>
  <c r="G52" i="7"/>
  <c r="F52" i="7"/>
  <c r="G51" i="7"/>
  <c r="F51" i="7"/>
  <c r="G46" i="7"/>
  <c r="G66" i="6"/>
  <c r="G65" i="6"/>
  <c r="G64" i="6"/>
  <c r="F63" i="6"/>
  <c r="F62" i="6"/>
  <c r="G61" i="6"/>
  <c r="F61" i="6"/>
  <c r="G60" i="6"/>
  <c r="F60" i="6"/>
  <c r="G59" i="6"/>
  <c r="F59" i="6"/>
  <c r="G58" i="6"/>
  <c r="F58" i="6"/>
  <c r="G57" i="6"/>
  <c r="F57" i="6"/>
  <c r="G56" i="6"/>
  <c r="F56" i="6"/>
  <c r="G55" i="6"/>
  <c r="F55" i="6"/>
  <c r="G54" i="6"/>
  <c r="F54" i="6"/>
  <c r="G53" i="6"/>
  <c r="F53" i="6"/>
  <c r="G52" i="6"/>
  <c r="F52" i="6"/>
  <c r="G51" i="6"/>
  <c r="F51" i="6"/>
  <c r="G46" i="6"/>
  <c r="G66" i="5"/>
  <c r="G65" i="5"/>
  <c r="G64" i="5"/>
  <c r="F63" i="5"/>
  <c r="F62" i="5"/>
  <c r="G61" i="5"/>
  <c r="F61" i="5"/>
  <c r="G60" i="5"/>
  <c r="F60" i="5"/>
  <c r="G59" i="5"/>
  <c r="F59" i="5"/>
  <c r="G58" i="5"/>
  <c r="F58" i="5"/>
  <c r="G57" i="5"/>
  <c r="F57" i="5"/>
  <c r="G56" i="5"/>
  <c r="F56" i="5"/>
  <c r="G55" i="5"/>
  <c r="F55" i="5"/>
  <c r="G54" i="5"/>
  <c r="F54" i="5"/>
  <c r="G53" i="5"/>
  <c r="F53" i="5"/>
  <c r="G52" i="5"/>
  <c r="F52" i="5"/>
  <c r="G51" i="5"/>
  <c r="F51" i="5"/>
  <c r="G46" i="5"/>
  <c r="G66" i="4"/>
  <c r="G65" i="4"/>
  <c r="G64" i="4"/>
  <c r="F63" i="4"/>
  <c r="F62" i="4"/>
  <c r="G61" i="4"/>
  <c r="F61" i="4"/>
  <c r="G60" i="4"/>
  <c r="F60" i="4"/>
  <c r="G59" i="4"/>
  <c r="F59" i="4"/>
  <c r="G58" i="4"/>
  <c r="F58" i="4"/>
  <c r="G57" i="4"/>
  <c r="F57" i="4"/>
  <c r="G56" i="4"/>
  <c r="F56" i="4"/>
  <c r="G55" i="4"/>
  <c r="F55" i="4"/>
  <c r="G54" i="4"/>
  <c r="F54" i="4"/>
  <c r="G53" i="4"/>
  <c r="F53" i="4"/>
  <c r="G52" i="4"/>
  <c r="F52" i="4"/>
  <c r="G51" i="4"/>
  <c r="F51" i="4"/>
  <c r="G46" i="4"/>
  <c r="G66" i="3"/>
  <c r="G65" i="3"/>
  <c r="G64" i="3"/>
  <c r="F63" i="3"/>
  <c r="F62" i="3"/>
  <c r="G61" i="3"/>
  <c r="F61" i="3"/>
  <c r="G60" i="3"/>
  <c r="F60" i="3"/>
  <c r="G59" i="3"/>
  <c r="F59" i="3"/>
  <c r="G58" i="3"/>
  <c r="F58" i="3"/>
  <c r="G57" i="3"/>
  <c r="F57" i="3"/>
  <c r="G56" i="3"/>
  <c r="F56" i="3"/>
  <c r="G55" i="3"/>
  <c r="F55" i="3"/>
  <c r="G54" i="3"/>
  <c r="F54" i="3"/>
  <c r="G53" i="3"/>
  <c r="F53" i="3"/>
  <c r="G52" i="3"/>
  <c r="F52" i="3"/>
  <c r="G51" i="3"/>
  <c r="F51" i="3"/>
  <c r="G46" i="3"/>
  <c r="G66" i="2"/>
  <c r="G65" i="2"/>
  <c r="G64" i="2"/>
  <c r="F63" i="2"/>
  <c r="F62" i="2"/>
  <c r="G61" i="2"/>
  <c r="F61" i="2"/>
  <c r="G60" i="2"/>
  <c r="F60" i="2"/>
  <c r="G59" i="2"/>
  <c r="F59" i="2"/>
  <c r="G58" i="2"/>
  <c r="F58" i="2"/>
  <c r="G57" i="2"/>
  <c r="F57" i="2"/>
  <c r="G56" i="2"/>
  <c r="F56" i="2"/>
  <c r="G55" i="2"/>
  <c r="F55" i="2"/>
  <c r="G54" i="2"/>
  <c r="F54" i="2"/>
  <c r="G53" i="2"/>
  <c r="F53" i="2"/>
  <c r="G52" i="2"/>
  <c r="F52" i="2"/>
  <c r="G51" i="2"/>
  <c r="F51" i="2"/>
  <c r="G46" i="2"/>
  <c r="F56" i="1"/>
  <c r="F57" i="1"/>
  <c r="F58" i="1"/>
  <c r="F59" i="1"/>
  <c r="F60" i="1"/>
  <c r="F61" i="1"/>
  <c r="G55" i="1"/>
  <c r="G54" i="1"/>
  <c r="G53" i="1"/>
  <c r="G52" i="1"/>
  <c r="G51" i="1"/>
  <c r="G66" i="1"/>
  <c r="G65" i="1"/>
  <c r="G64" i="1"/>
  <c r="F63" i="1"/>
  <c r="F62" i="1"/>
  <c r="G61" i="1"/>
  <c r="G60" i="1"/>
  <c r="G59" i="1"/>
  <c r="G58" i="1"/>
  <c r="G57" i="1"/>
  <c r="G56" i="1"/>
  <c r="F55" i="1"/>
  <c r="F54" i="1"/>
  <c r="F53" i="1"/>
  <c r="F52" i="1"/>
  <c r="F51" i="1"/>
  <c r="E17" i="13"/>
  <c r="D18" i="14" s="1"/>
  <c r="E15" i="13"/>
  <c r="D16" i="14" s="1"/>
  <c r="E14" i="13"/>
  <c r="D15" i="14" s="1"/>
  <c r="F8" i="13"/>
  <c r="F7" i="13"/>
  <c r="F18" i="13" l="1"/>
  <c r="E10" i="13"/>
  <c r="F16" i="13"/>
  <c r="E6" i="13"/>
  <c r="F11" i="13"/>
  <c r="E12" i="14" s="1"/>
  <c r="F13" i="13"/>
  <c r="E9" i="13"/>
  <c r="F67" i="10"/>
  <c r="F67" i="7"/>
  <c r="F67" i="4"/>
  <c r="I50" i="1"/>
  <c r="I51" i="1"/>
  <c r="I50" i="2"/>
  <c r="J41" i="15"/>
  <c r="J40" i="15"/>
  <c r="F58" i="15"/>
  <c r="G58" i="15"/>
  <c r="F67" i="2"/>
  <c r="G67" i="2"/>
  <c r="I51" i="2"/>
  <c r="E16" i="13"/>
  <c r="D17" i="14" s="1"/>
  <c r="I50" i="3"/>
  <c r="F67" i="3"/>
  <c r="G67" i="3"/>
  <c r="F20" i="13"/>
  <c r="I51" i="3"/>
  <c r="G67" i="4"/>
  <c r="I50" i="4"/>
  <c r="I51" i="4"/>
  <c r="G67" i="5"/>
  <c r="I51" i="5"/>
  <c r="I50" i="5"/>
  <c r="I52" i="5" s="1"/>
  <c r="F67" i="5"/>
  <c r="F67" i="6"/>
  <c r="G67" i="6"/>
  <c r="I50" i="6"/>
  <c r="I51" i="6"/>
  <c r="I50" i="7"/>
  <c r="G67" i="7"/>
  <c r="I51" i="7"/>
  <c r="G67" i="8"/>
  <c r="I51" i="8"/>
  <c r="F67" i="8"/>
  <c r="I50" i="8"/>
  <c r="I52" i="8" s="1"/>
  <c r="I51" i="9"/>
  <c r="G67" i="9"/>
  <c r="F67" i="9"/>
  <c r="I50" i="9"/>
  <c r="E20" i="13"/>
  <c r="D21" i="14" s="1"/>
  <c r="G67" i="10"/>
  <c r="I50" i="10"/>
  <c r="I51" i="10"/>
  <c r="I51" i="11"/>
  <c r="F12" i="13"/>
  <c r="F67" i="11"/>
  <c r="G67" i="11"/>
  <c r="I50" i="11"/>
  <c r="E21" i="13"/>
  <c r="E13" i="13"/>
  <c r="D14" i="14" s="1"/>
  <c r="I50" i="12"/>
  <c r="I51" i="12"/>
  <c r="F67" i="12"/>
  <c r="E18" i="13"/>
  <c r="D19" i="14" s="1"/>
  <c r="G67" i="12"/>
  <c r="I52" i="10"/>
  <c r="E19" i="13"/>
  <c r="D20" i="14" s="1"/>
  <c r="F9" i="13"/>
  <c r="E10" i="14" s="1"/>
  <c r="F6" i="13"/>
  <c r="F10" i="13"/>
  <c r="E11" i="14" s="1"/>
  <c r="F67" i="1"/>
  <c r="G67" i="1"/>
  <c r="F19" i="13"/>
  <c r="F21" i="13"/>
  <c r="F15" i="13"/>
  <c r="E16" i="14" s="1"/>
  <c r="E8" i="13"/>
  <c r="D9" i="14" s="1"/>
  <c r="E7" i="13"/>
  <c r="D8" i="14" s="1"/>
  <c r="F17" i="13"/>
  <c r="E18" i="14" s="1"/>
  <c r="F14" i="13"/>
  <c r="E15" i="14" s="1"/>
  <c r="E11" i="13"/>
  <c r="D11" i="14"/>
  <c r="E7" i="14" l="1"/>
  <c r="F22" i="13"/>
  <c r="I52" i="11"/>
  <c r="I52" i="9"/>
  <c r="I52" i="1"/>
  <c r="I52" i="2"/>
  <c r="I52" i="3"/>
  <c r="I52" i="4"/>
  <c r="I52" i="6"/>
  <c r="I52" i="7"/>
  <c r="I52" i="12"/>
  <c r="E12" i="13"/>
  <c r="E22" i="13" s="1"/>
  <c r="G34" i="15"/>
  <c r="F34" i="15"/>
  <c r="H7" i="15"/>
  <c r="H8" i="15" s="1"/>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I6" i="13" l="1"/>
  <c r="H34" i="15"/>
  <c r="G46" i="1"/>
  <c r="F46" i="1"/>
  <c r="J42" i="15" l="1"/>
  <c r="H46" i="1"/>
  <c r="F4" i="2" s="1"/>
  <c r="F46" i="2" l="1"/>
  <c r="H46" i="2" s="1"/>
  <c r="F4" i="3" s="1"/>
  <c r="H4" i="2"/>
  <c r="E21" i="14"/>
  <c r="D12" i="14"/>
  <c r="H5" i="2" l="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F46" i="3"/>
  <c r="H46" i="3" s="1"/>
  <c r="F4" i="4" s="1"/>
  <c r="H4" i="3"/>
  <c r="E19" i="14"/>
  <c r="E20" i="14"/>
  <c r="E14" i="14"/>
  <c r="D10" i="14"/>
  <c r="E17" i="14"/>
  <c r="H5" i="3" l="1"/>
  <c r="H6" i="3" s="1"/>
  <c r="H7" i="3" s="1"/>
  <c r="H8" i="3" s="1"/>
  <c r="H9" i="3" s="1"/>
  <c r="H10" i="3" s="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F46" i="4"/>
  <c r="H46" i="4" s="1"/>
  <c r="H4" i="4"/>
  <c r="D7" i="14"/>
  <c r="I7" i="13"/>
  <c r="H5" i="4" l="1"/>
  <c r="H6" i="4" s="1"/>
  <c r="H7" i="4" s="1"/>
  <c r="H8" i="4" s="1"/>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H39" i="4" s="1"/>
  <c r="H40" i="4" s="1"/>
  <c r="H41" i="4" s="1"/>
  <c r="H42" i="4" s="1"/>
  <c r="H43" i="4" s="1"/>
  <c r="H44" i="4" s="1"/>
  <c r="H45" i="4" s="1"/>
  <c r="I8" i="13"/>
  <c r="F4" i="5"/>
  <c r="F46" i="5" l="1"/>
  <c r="H46" i="5" s="1"/>
  <c r="F4" i="6" s="1"/>
  <c r="H4" i="5"/>
  <c r="H5" i="5" s="1"/>
  <c r="H6" i="5" s="1"/>
  <c r="H7" i="5" s="1"/>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F46" i="6" l="1"/>
  <c r="H46" i="6" s="1"/>
  <c r="F4" i="7" s="1"/>
  <c r="H4" i="6"/>
  <c r="H5" i="6" s="1"/>
  <c r="H6" i="6" s="1"/>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F46" i="7" l="1"/>
  <c r="H46" i="7" s="1"/>
  <c r="F4" i="8" s="1"/>
  <c r="H4" i="7"/>
  <c r="H5" i="7" s="1"/>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F46" i="8" l="1"/>
  <c r="H46" i="8" s="1"/>
  <c r="F4" i="9" s="1"/>
  <c r="H4" i="8"/>
  <c r="H5" i="8" s="1"/>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H40" i="8" s="1"/>
  <c r="H41" i="8" s="1"/>
  <c r="H42" i="8" s="1"/>
  <c r="H43" i="8" s="1"/>
  <c r="H44" i="8" s="1"/>
  <c r="H45" i="8" s="1"/>
  <c r="F46" i="9" l="1"/>
  <c r="H46" i="9" s="1"/>
  <c r="F4" i="10" s="1"/>
  <c r="H4" i="9"/>
  <c r="H5" i="9" s="1"/>
  <c r="H6" i="9" s="1"/>
  <c r="H7" i="9" s="1"/>
  <c r="H8" i="9" s="1"/>
  <c r="H9" i="9" s="1"/>
  <c r="H10" i="9" s="1"/>
  <c r="H11" i="9" s="1"/>
  <c r="H12" i="9" s="1"/>
  <c r="H13" i="9" s="1"/>
  <c r="H14" i="9" s="1"/>
  <c r="H15" i="9" s="1"/>
  <c r="H16" i="9" s="1"/>
  <c r="H17" i="9" s="1"/>
  <c r="H18" i="9" s="1"/>
  <c r="H19" i="9" s="1"/>
  <c r="H20" i="9" s="1"/>
  <c r="H21" i="9" s="1"/>
  <c r="H22" i="9" s="1"/>
  <c r="H23" i="9" s="1"/>
  <c r="H24" i="9" s="1"/>
  <c r="H25" i="9" s="1"/>
  <c r="H26" i="9" s="1"/>
  <c r="H27" i="9" s="1"/>
  <c r="H28" i="9" s="1"/>
  <c r="H29" i="9" s="1"/>
  <c r="H30" i="9" s="1"/>
  <c r="H31" i="9" s="1"/>
  <c r="H32" i="9" s="1"/>
  <c r="H33" i="9" s="1"/>
  <c r="H34" i="9" s="1"/>
  <c r="H35" i="9" s="1"/>
  <c r="H36" i="9" s="1"/>
  <c r="H37" i="9" s="1"/>
  <c r="H38" i="9" s="1"/>
  <c r="H39" i="9" s="1"/>
  <c r="H40" i="9" s="1"/>
  <c r="H41" i="9" s="1"/>
  <c r="H42" i="9" s="1"/>
  <c r="H43" i="9" s="1"/>
  <c r="H44" i="9" s="1"/>
  <c r="H45" i="9" s="1"/>
  <c r="F46" i="10" l="1"/>
  <c r="H46" i="10" s="1"/>
  <c r="F4" i="11" s="1"/>
  <c r="H4" i="10"/>
  <c r="H5" i="10" s="1"/>
  <c r="H6" i="10" s="1"/>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F46" i="11" l="1"/>
  <c r="H46" i="11" s="1"/>
  <c r="F4" i="12" s="1"/>
  <c r="H4" i="12" s="1"/>
  <c r="H5" i="12" s="1"/>
  <c r="H6" i="12" s="1"/>
  <c r="H7" i="12" s="1"/>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H40" i="12" s="1"/>
  <c r="H41" i="12" s="1"/>
  <c r="H42" i="12" s="1"/>
  <c r="H43" i="12" s="1"/>
  <c r="H44" i="12" s="1"/>
  <c r="H45" i="12" s="1"/>
  <c r="H4" i="11"/>
  <c r="H5" i="11" s="1"/>
  <c r="H6" i="11" s="1"/>
  <c r="H7" i="11" s="1"/>
  <c r="H8" i="11" s="1"/>
  <c r="H9" i="11" s="1"/>
  <c r="H10" i="11" s="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H31" i="11" s="1"/>
  <c r="H32" i="11" s="1"/>
  <c r="H33" i="11" s="1"/>
  <c r="H34" i="11" s="1"/>
  <c r="H35" i="11" s="1"/>
  <c r="H36" i="11" s="1"/>
  <c r="H37" i="11" s="1"/>
  <c r="H38" i="11" s="1"/>
  <c r="H39" i="11" s="1"/>
  <c r="H40" i="11" s="1"/>
  <c r="H41" i="11" s="1"/>
  <c r="H42" i="11" s="1"/>
  <c r="H43" i="11" s="1"/>
  <c r="H44" i="11" s="1"/>
  <c r="H45" i="11" s="1"/>
  <c r="F46" i="12" l="1"/>
  <c r="H46" i="12" s="1"/>
</calcChain>
</file>

<file path=xl/sharedStrings.xml><?xml version="1.0" encoding="utf-8"?>
<sst xmlns="http://schemas.openxmlformats.org/spreadsheetml/2006/main" count="1077" uniqueCount="153">
  <si>
    <t>月／日</t>
    <rPh sb="0" eb="1">
      <t>ツキ</t>
    </rPh>
    <rPh sb="2" eb="3">
      <t>ニチ</t>
    </rPh>
    <phoneticPr fontId="3"/>
  </si>
  <si>
    <t>取引先</t>
    <rPh sb="0" eb="2">
      <t>トリヒキ</t>
    </rPh>
    <rPh sb="2" eb="3">
      <t>サキ</t>
    </rPh>
    <phoneticPr fontId="3"/>
  </si>
  <si>
    <t>適用</t>
    <rPh sb="0" eb="2">
      <t>テキヨウ</t>
    </rPh>
    <phoneticPr fontId="3"/>
  </si>
  <si>
    <t>科目</t>
    <rPh sb="0" eb="2">
      <t>カモク</t>
    </rPh>
    <phoneticPr fontId="3"/>
  </si>
  <si>
    <t>入金</t>
    <rPh sb="0" eb="2">
      <t>ニュウキン</t>
    </rPh>
    <phoneticPr fontId="3"/>
  </si>
  <si>
    <t>支出</t>
    <rPh sb="0" eb="2">
      <t>シシュツ</t>
    </rPh>
    <phoneticPr fontId="3"/>
  </si>
  <si>
    <t>残高</t>
    <rPh sb="0" eb="2">
      <t>ザンダカ</t>
    </rPh>
    <phoneticPr fontId="3"/>
  </si>
  <si>
    <t>前月繰越金</t>
    <rPh sb="0" eb="2">
      <t>ゼンゲツ</t>
    </rPh>
    <rPh sb="2" eb="4">
      <t>クリコシ</t>
    </rPh>
    <rPh sb="4" eb="5">
      <t>キン</t>
    </rPh>
    <phoneticPr fontId="3"/>
  </si>
  <si>
    <t>証憑№</t>
    <rPh sb="0" eb="2">
      <t>ショウヒョウ</t>
    </rPh>
    <phoneticPr fontId="3"/>
  </si>
  <si>
    <t>整理№</t>
    <rPh sb="0" eb="2">
      <t>セイリ</t>
    </rPh>
    <phoneticPr fontId="3"/>
  </si>
  <si>
    <t>○○支部</t>
  </si>
  <si>
    <t>整理№別　月間集計表</t>
    <rPh sb="0" eb="2">
      <t>セイリ</t>
    </rPh>
    <rPh sb="3" eb="4">
      <t>ベツ</t>
    </rPh>
    <rPh sb="5" eb="7">
      <t>ゲッカン</t>
    </rPh>
    <rPh sb="7" eb="9">
      <t>シュウケイ</t>
    </rPh>
    <rPh sb="9" eb="10">
      <t>ヒョウ</t>
    </rPh>
    <phoneticPr fontId="3"/>
  </si>
  <si>
    <t>計</t>
    <rPh sb="0" eb="1">
      <t>ケイ</t>
    </rPh>
    <phoneticPr fontId="3"/>
  </si>
  <si>
    <t>名称</t>
    <rPh sb="0" eb="2">
      <t>メイショウ</t>
    </rPh>
    <phoneticPr fontId="3"/>
  </si>
  <si>
    <t>収入金額</t>
    <rPh sb="0" eb="2">
      <t>シュウニュウ</t>
    </rPh>
    <rPh sb="2" eb="4">
      <t>キンガク</t>
    </rPh>
    <phoneticPr fontId="3"/>
  </si>
  <si>
    <t>支出金額</t>
    <rPh sb="0" eb="2">
      <t>シシュツ</t>
    </rPh>
    <rPh sb="2" eb="4">
      <t>キンガク</t>
    </rPh>
    <phoneticPr fontId="3"/>
  </si>
  <si>
    <t>摘要</t>
    <rPh sb="0" eb="2">
      <t>テキヨウ</t>
    </rPh>
    <phoneticPr fontId="3"/>
  </si>
  <si>
    <t>NO</t>
    <phoneticPr fontId="3"/>
  </si>
  <si>
    <t>【前年度繰越金】</t>
    <rPh sb="1" eb="4">
      <t>ゼンネンド</t>
    </rPh>
    <rPh sb="4" eb="6">
      <t>クリコシ</t>
    </rPh>
    <rPh sb="6" eb="7">
      <t>キン</t>
    </rPh>
    <phoneticPr fontId="3"/>
  </si>
  <si>
    <t>【収入】=11+12+13+14</t>
    <rPh sb="1" eb="3">
      <t>シュウニュウ</t>
    </rPh>
    <phoneticPr fontId="3"/>
  </si>
  <si>
    <t>本部（他支部）からの入金</t>
    <rPh sb="0" eb="2">
      <t>ホンブ</t>
    </rPh>
    <rPh sb="3" eb="4">
      <t>タ</t>
    </rPh>
    <rPh sb="4" eb="6">
      <t>シブ</t>
    </rPh>
    <rPh sb="10" eb="12">
      <t>ニュウキン</t>
    </rPh>
    <phoneticPr fontId="3"/>
  </si>
  <si>
    <t>活動促進費・生涯研修講師謝金助成金・ブロック会議助成金</t>
    <rPh sb="0" eb="2">
      <t>カツドウ</t>
    </rPh>
    <rPh sb="2" eb="4">
      <t>ソクシン</t>
    </rPh>
    <rPh sb="4" eb="5">
      <t>ヒ</t>
    </rPh>
    <rPh sb="6" eb="8">
      <t>ショウガイ</t>
    </rPh>
    <rPh sb="8" eb="10">
      <t>ケンシュウ</t>
    </rPh>
    <rPh sb="10" eb="12">
      <t>コウシ</t>
    </rPh>
    <rPh sb="12" eb="14">
      <t>シャキン</t>
    </rPh>
    <rPh sb="14" eb="17">
      <t>ジョセイキン</t>
    </rPh>
    <rPh sb="22" eb="24">
      <t>カイギ</t>
    </rPh>
    <rPh sb="24" eb="27">
      <t>ジョセイキン</t>
    </rPh>
    <phoneticPr fontId="3"/>
  </si>
  <si>
    <t>★</t>
    <phoneticPr fontId="3"/>
  </si>
  <si>
    <t>会員からの入金他</t>
    <rPh sb="0" eb="2">
      <t>カイイン</t>
    </rPh>
    <rPh sb="5" eb="7">
      <t>ニュウキン</t>
    </rPh>
    <rPh sb="7" eb="8">
      <t>ホカ</t>
    </rPh>
    <phoneticPr fontId="3"/>
  </si>
  <si>
    <t>事業運営費・事務所経費・特別会費等　他収入項目以外の収入全て</t>
    <rPh sb="0" eb="2">
      <t>ジギョウ</t>
    </rPh>
    <rPh sb="2" eb="4">
      <t>ウンエイ</t>
    </rPh>
    <rPh sb="4" eb="5">
      <t>ヒ</t>
    </rPh>
    <rPh sb="6" eb="8">
      <t>ジム</t>
    </rPh>
    <rPh sb="8" eb="9">
      <t>ショ</t>
    </rPh>
    <rPh sb="9" eb="11">
      <t>ケイヒ</t>
    </rPh>
    <rPh sb="12" eb="14">
      <t>トクベツ</t>
    </rPh>
    <rPh sb="14" eb="16">
      <t>カイヒ</t>
    </rPh>
    <rPh sb="16" eb="17">
      <t>トウ</t>
    </rPh>
    <rPh sb="19" eb="21">
      <t>シュウニュウ</t>
    </rPh>
    <phoneticPr fontId="3"/>
  </si>
  <si>
    <t>支部事業収入</t>
    <rPh sb="0" eb="2">
      <t>シブ</t>
    </rPh>
    <rPh sb="2" eb="4">
      <t>ジギョウ</t>
    </rPh>
    <rPh sb="4" eb="6">
      <t>シュウニュウ</t>
    </rPh>
    <phoneticPr fontId="3"/>
  </si>
  <si>
    <t>外部から受託の支部独自事業</t>
    <rPh sb="0" eb="2">
      <t>ガイブ</t>
    </rPh>
    <rPh sb="4" eb="6">
      <t>ジュタク</t>
    </rPh>
    <rPh sb="7" eb="9">
      <t>シブ</t>
    </rPh>
    <rPh sb="9" eb="11">
      <t>ドクジ</t>
    </rPh>
    <rPh sb="11" eb="13">
      <t>ジギョウ</t>
    </rPh>
    <phoneticPr fontId="3"/>
  </si>
  <si>
    <t>支部研修事業収入</t>
    <rPh sb="0" eb="2">
      <t>シブ</t>
    </rPh>
    <rPh sb="2" eb="4">
      <t>ケンシュウ</t>
    </rPh>
    <rPh sb="4" eb="6">
      <t>ジギョウ</t>
    </rPh>
    <rPh sb="6" eb="8">
      <t>シュウニュウ</t>
    </rPh>
    <phoneticPr fontId="3"/>
  </si>
  <si>
    <t>会員又は一般向けの研修等</t>
    <rPh sb="0" eb="2">
      <t>カイイン</t>
    </rPh>
    <rPh sb="2" eb="3">
      <t>マタ</t>
    </rPh>
    <rPh sb="4" eb="6">
      <t>イッパン</t>
    </rPh>
    <rPh sb="6" eb="7">
      <t>ム</t>
    </rPh>
    <rPh sb="9" eb="11">
      <t>ケンシュウ</t>
    </rPh>
    <rPh sb="11" eb="12">
      <t>トウ</t>
    </rPh>
    <phoneticPr fontId="3"/>
  </si>
  <si>
    <t>【支出】=21+22+23+24+25</t>
    <rPh sb="1" eb="3">
      <t>シシュツ</t>
    </rPh>
    <phoneticPr fontId="3"/>
  </si>
  <si>
    <t>研修事業支出</t>
    <rPh sb="0" eb="2">
      <t>ケンシュウ</t>
    </rPh>
    <rPh sb="2" eb="4">
      <t>ジギョウ</t>
    </rPh>
    <rPh sb="4" eb="6">
      <t>シシュツ</t>
    </rPh>
    <phoneticPr fontId="3"/>
  </si>
  <si>
    <t>支部主催の研修事業等の支出</t>
    <rPh sb="0" eb="2">
      <t>シブ</t>
    </rPh>
    <rPh sb="2" eb="4">
      <t>シュサイ</t>
    </rPh>
    <rPh sb="5" eb="7">
      <t>ケンシュウ</t>
    </rPh>
    <rPh sb="7" eb="9">
      <t>ジギョウ</t>
    </rPh>
    <rPh sb="9" eb="10">
      <t>トウ</t>
    </rPh>
    <rPh sb="11" eb="13">
      <t>シシュツ</t>
    </rPh>
    <phoneticPr fontId="3"/>
  </si>
  <si>
    <t>②</t>
    <phoneticPr fontId="3"/>
  </si>
  <si>
    <t>調査研究事業支出</t>
    <rPh sb="0" eb="2">
      <t>チョウサ</t>
    </rPh>
    <rPh sb="2" eb="4">
      <t>ケンキュウ</t>
    </rPh>
    <rPh sb="4" eb="6">
      <t>ジギョウ</t>
    </rPh>
    <rPh sb="6" eb="8">
      <t>シシュツ</t>
    </rPh>
    <phoneticPr fontId="3"/>
  </si>
  <si>
    <t>支部の会議費・広報費等項目以外の支出全て</t>
    <rPh sb="0" eb="2">
      <t>シブ</t>
    </rPh>
    <rPh sb="3" eb="6">
      <t>カイギヒ</t>
    </rPh>
    <rPh sb="7" eb="9">
      <t>コウホウ</t>
    </rPh>
    <rPh sb="9" eb="10">
      <t>ヒ</t>
    </rPh>
    <rPh sb="10" eb="11">
      <t>トウ</t>
    </rPh>
    <rPh sb="11" eb="13">
      <t>コウモク</t>
    </rPh>
    <phoneticPr fontId="3"/>
  </si>
  <si>
    <t>③</t>
    <phoneticPr fontId="3"/>
  </si>
  <si>
    <t>支部事業支出</t>
    <rPh sb="0" eb="2">
      <t>シブ</t>
    </rPh>
    <rPh sb="2" eb="4">
      <t>ジギョウ</t>
    </rPh>
    <rPh sb="4" eb="6">
      <t>シシュツ</t>
    </rPh>
    <phoneticPr fontId="3"/>
  </si>
  <si>
    <t>外部委託等　支部独自事業活動の支出</t>
    <rPh sb="0" eb="2">
      <t>ガイブ</t>
    </rPh>
    <rPh sb="2" eb="4">
      <t>イタク</t>
    </rPh>
    <rPh sb="4" eb="5">
      <t>トウ</t>
    </rPh>
    <rPh sb="6" eb="8">
      <t>シブ</t>
    </rPh>
    <rPh sb="8" eb="10">
      <t>ドクジ</t>
    </rPh>
    <rPh sb="10" eb="12">
      <t>ジギョウ</t>
    </rPh>
    <rPh sb="12" eb="14">
      <t>カツドウ</t>
    </rPh>
    <rPh sb="15" eb="17">
      <t>シシュツ</t>
    </rPh>
    <phoneticPr fontId="3"/>
  </si>
  <si>
    <t>⑤</t>
    <phoneticPr fontId="3"/>
  </si>
  <si>
    <t>印紙代</t>
    <rPh sb="0" eb="2">
      <t>インシ</t>
    </rPh>
    <rPh sb="2" eb="3">
      <t>ダイ</t>
    </rPh>
    <phoneticPr fontId="3"/>
  </si>
  <si>
    <t>契約書に貼る収入印紙</t>
    <rPh sb="0" eb="3">
      <t>ケイヤクショ</t>
    </rPh>
    <rPh sb="4" eb="5">
      <t>ハ</t>
    </rPh>
    <rPh sb="6" eb="8">
      <t>シュウニュウ</t>
    </rPh>
    <rPh sb="8" eb="10">
      <t>インシ</t>
    </rPh>
    <phoneticPr fontId="3"/>
  </si>
  <si>
    <t>本部（他支部）への送金</t>
    <rPh sb="0" eb="2">
      <t>ホンブ</t>
    </rPh>
    <rPh sb="3" eb="4">
      <t>タ</t>
    </rPh>
    <rPh sb="4" eb="6">
      <t>シブ</t>
    </rPh>
    <rPh sb="9" eb="11">
      <t>ソウキン</t>
    </rPh>
    <phoneticPr fontId="3"/>
  </si>
  <si>
    <t>特例扱い</t>
    <rPh sb="0" eb="3">
      <t>トクレイアツカ</t>
    </rPh>
    <phoneticPr fontId="3"/>
  </si>
  <si>
    <t>【翌年度繰越金】</t>
    <rPh sb="1" eb="4">
      <t>ヨクネンド</t>
    </rPh>
    <rPh sb="4" eb="6">
      <t>クリコシ</t>
    </rPh>
    <rPh sb="6" eb="7">
      <t>キン</t>
    </rPh>
    <phoneticPr fontId="3"/>
  </si>
  <si>
    <t>期末口座残高(年度末に手元現金も入金して、残高証明を受ける)</t>
    <rPh sb="0" eb="2">
      <t>キマツ</t>
    </rPh>
    <rPh sb="2" eb="4">
      <t>コウザ</t>
    </rPh>
    <rPh sb="4" eb="6">
      <t>ザンダカ</t>
    </rPh>
    <rPh sb="7" eb="10">
      <t>ネンドマツ</t>
    </rPh>
    <rPh sb="11" eb="13">
      <t>テモト</t>
    </rPh>
    <rPh sb="13" eb="15">
      <t>ゲンキン</t>
    </rPh>
    <rPh sb="16" eb="18">
      <t>ニュウキン</t>
    </rPh>
    <rPh sb="21" eb="23">
      <t>ザンダカ</t>
    </rPh>
    <rPh sb="23" eb="25">
      <t>ショウメイ</t>
    </rPh>
    <rPh sb="26" eb="27">
      <t>ウ</t>
    </rPh>
    <phoneticPr fontId="3"/>
  </si>
  <si>
    <t>　②　研修事業支出の例：支部主催の研修会費用、支部内の見学研修,勉強会費用、ブロック会議開催費用</t>
    <rPh sb="3" eb="5">
      <t>ケンシュウ</t>
    </rPh>
    <rPh sb="5" eb="7">
      <t>ジギョウ</t>
    </rPh>
    <rPh sb="7" eb="9">
      <t>シシュツ</t>
    </rPh>
    <rPh sb="10" eb="11">
      <t>レイ</t>
    </rPh>
    <rPh sb="12" eb="14">
      <t>シブ</t>
    </rPh>
    <rPh sb="14" eb="16">
      <t>シュサイ</t>
    </rPh>
    <rPh sb="17" eb="20">
      <t>ケンシュウカイ</t>
    </rPh>
    <rPh sb="20" eb="22">
      <t>ヒヨウ</t>
    </rPh>
    <rPh sb="23" eb="25">
      <t>シブ</t>
    </rPh>
    <rPh sb="25" eb="26">
      <t>ナイ</t>
    </rPh>
    <rPh sb="27" eb="29">
      <t>ケンガク</t>
    </rPh>
    <rPh sb="29" eb="31">
      <t>ケンシュウ</t>
    </rPh>
    <rPh sb="32" eb="35">
      <t>ベンキョウカイ</t>
    </rPh>
    <rPh sb="35" eb="37">
      <t>ヒヨウ</t>
    </rPh>
    <rPh sb="42" eb="44">
      <t>カイギ</t>
    </rPh>
    <rPh sb="44" eb="46">
      <t>カイサイ</t>
    </rPh>
    <rPh sb="46" eb="48">
      <t>ヒヨウ</t>
    </rPh>
    <phoneticPr fontId="3"/>
  </si>
  <si>
    <t>　④　上記の②・③の両方に該当する場合は③の調査研究事業支出にする</t>
    <rPh sb="3" eb="5">
      <t>ジョウキ</t>
    </rPh>
    <rPh sb="10" eb="12">
      <t>リョウホウ</t>
    </rPh>
    <rPh sb="13" eb="15">
      <t>ガイトウ</t>
    </rPh>
    <rPh sb="17" eb="19">
      <t>バアイ</t>
    </rPh>
    <rPh sb="22" eb="24">
      <t>チョウサ</t>
    </rPh>
    <rPh sb="24" eb="26">
      <t>ケンキュウ</t>
    </rPh>
    <rPh sb="26" eb="28">
      <t>ジギョウ</t>
    </rPh>
    <rPh sb="28" eb="30">
      <t>シシュツ</t>
    </rPh>
    <phoneticPr fontId="3"/>
  </si>
  <si>
    <t>　⑤　支部事業支出の例：支部が外部より受託した事業の支出、及び上記②,③に含まれない支出</t>
    <rPh sb="3" eb="5">
      <t>シブ</t>
    </rPh>
    <rPh sb="5" eb="7">
      <t>ジギョウ</t>
    </rPh>
    <rPh sb="7" eb="9">
      <t>シシュツ</t>
    </rPh>
    <rPh sb="10" eb="11">
      <t>レイ</t>
    </rPh>
    <rPh sb="12" eb="14">
      <t>シブ</t>
    </rPh>
    <rPh sb="15" eb="17">
      <t>ガイブ</t>
    </rPh>
    <rPh sb="19" eb="21">
      <t>ジュタク</t>
    </rPh>
    <rPh sb="23" eb="25">
      <t>ジギョウ</t>
    </rPh>
    <rPh sb="26" eb="28">
      <t>シシュツ</t>
    </rPh>
    <rPh sb="29" eb="30">
      <t>オヨ</t>
    </rPh>
    <rPh sb="31" eb="33">
      <t>ジョウキ</t>
    </rPh>
    <rPh sb="37" eb="38">
      <t>フク</t>
    </rPh>
    <rPh sb="42" eb="44">
      <t>シシュツ</t>
    </rPh>
    <phoneticPr fontId="3"/>
  </si>
  <si>
    <t>　★　本部からの入金等資金移動については必ず本部と確認後に記入。</t>
    <rPh sb="3" eb="5">
      <t>ホンブ</t>
    </rPh>
    <rPh sb="8" eb="10">
      <t>ニュウキン</t>
    </rPh>
    <rPh sb="10" eb="11">
      <t>トウ</t>
    </rPh>
    <rPh sb="11" eb="13">
      <t>シキン</t>
    </rPh>
    <rPh sb="13" eb="15">
      <t>イドウ</t>
    </rPh>
    <rPh sb="20" eb="21">
      <t>カナラ</t>
    </rPh>
    <rPh sb="22" eb="24">
      <t>ホンブ</t>
    </rPh>
    <rPh sb="25" eb="27">
      <t>カクニン</t>
    </rPh>
    <rPh sb="27" eb="28">
      <t>ゴ</t>
    </rPh>
    <rPh sb="29" eb="31">
      <t>キニュウ</t>
    </rPh>
    <phoneticPr fontId="3"/>
  </si>
  <si>
    <t>　　　他支部との資金移動は原則禁止、　特例として扱う場合は、必ず本部連絡の上実施。</t>
    <rPh sb="24" eb="25">
      <t>アツカ</t>
    </rPh>
    <rPh sb="26" eb="28">
      <t>バアイ</t>
    </rPh>
    <rPh sb="30" eb="31">
      <t>カナラ</t>
    </rPh>
    <rPh sb="32" eb="34">
      <t>ホンブ</t>
    </rPh>
    <rPh sb="34" eb="36">
      <t>レンラク</t>
    </rPh>
    <rPh sb="37" eb="38">
      <t>ウエ</t>
    </rPh>
    <rPh sb="38" eb="40">
      <t>ジッシ</t>
    </rPh>
    <phoneticPr fontId="3"/>
  </si>
  <si>
    <t>※　収支各項目との差額調整はこの項目（NO．12＆22）にてお願いします。</t>
    <rPh sb="2" eb="4">
      <t>シュウシ</t>
    </rPh>
    <rPh sb="4" eb="5">
      <t>カク</t>
    </rPh>
    <rPh sb="5" eb="7">
      <t>コウモク</t>
    </rPh>
    <rPh sb="9" eb="11">
      <t>サガク</t>
    </rPh>
    <rPh sb="11" eb="13">
      <t>チョウセイ</t>
    </rPh>
    <rPh sb="16" eb="18">
      <t>コウモク</t>
    </rPh>
    <rPh sb="31" eb="32">
      <t>ネガ</t>
    </rPh>
    <phoneticPr fontId="3"/>
  </si>
  <si>
    <r>
      <t>※下記①～⑤に留意して、　</t>
    </r>
    <r>
      <rPr>
        <u val="double"/>
        <sz val="11"/>
        <color theme="1"/>
        <rFont val="ＭＳ ゴシック"/>
        <family val="3"/>
        <charset val="128"/>
      </rPr>
      <t>4月21日までに提出</t>
    </r>
    <rPh sb="1" eb="3">
      <t>カキ</t>
    </rPh>
    <rPh sb="7" eb="9">
      <t>リュウイ</t>
    </rPh>
    <rPh sb="13" eb="14">
      <t>ヘイネン</t>
    </rPh>
    <rPh sb="14" eb="15">
      <t>ガツ</t>
    </rPh>
    <rPh sb="17" eb="18">
      <t>ニチ</t>
    </rPh>
    <rPh sb="21" eb="23">
      <t>テイシュツ</t>
    </rPh>
    <phoneticPr fontId="3"/>
  </si>
  <si>
    <t>※　預金口座残高証明書は4月10日までに本部必着</t>
    <rPh sb="2" eb="4">
      <t>ヨキン</t>
    </rPh>
    <rPh sb="4" eb="6">
      <t>コウザ</t>
    </rPh>
    <rPh sb="6" eb="8">
      <t>ザンダカ</t>
    </rPh>
    <rPh sb="8" eb="11">
      <t>ショウメイショ</t>
    </rPh>
    <rPh sb="13" eb="14">
      <t>ガツ</t>
    </rPh>
    <rPh sb="16" eb="17">
      <t>ニチ</t>
    </rPh>
    <rPh sb="20" eb="22">
      <t>ホンブ</t>
    </rPh>
    <rPh sb="22" eb="24">
      <t>ヒッチャク</t>
    </rPh>
    <phoneticPr fontId="3"/>
  </si>
  <si>
    <t>※　このワークシ－トは、保護規制をかけております。</t>
    <rPh sb="12" eb="14">
      <t>ホゴ</t>
    </rPh>
    <rPh sb="14" eb="16">
      <t>キセイ</t>
    </rPh>
    <phoneticPr fontId="3"/>
  </si>
  <si>
    <t>　例　預金口座より小口現金へ</t>
    <rPh sb="1" eb="2">
      <t>レイ</t>
    </rPh>
    <rPh sb="3" eb="5">
      <t>ヨキン</t>
    </rPh>
    <rPh sb="5" eb="7">
      <t>コウザ</t>
    </rPh>
    <rPh sb="9" eb="11">
      <t>コグチ</t>
    </rPh>
    <rPh sb="11" eb="13">
      <t>ゲンキン</t>
    </rPh>
    <phoneticPr fontId="3"/>
  </si>
  <si>
    <t>　　　払出した＆預金口座より</t>
    <rPh sb="3" eb="5">
      <t>ハライダシ</t>
    </rPh>
    <rPh sb="8" eb="10">
      <t>ヨキン</t>
    </rPh>
    <rPh sb="10" eb="12">
      <t>コウザ</t>
    </rPh>
    <phoneticPr fontId="3"/>
  </si>
  <si>
    <t>　　　小口現金へ受け入れた。</t>
    <rPh sb="3" eb="5">
      <t>コグチ</t>
    </rPh>
    <rPh sb="5" eb="7">
      <t>ゲンキン</t>
    </rPh>
    <rPh sb="8" eb="9">
      <t>ウ</t>
    </rPh>
    <rPh sb="10" eb="11">
      <t>イ</t>
    </rPh>
    <phoneticPr fontId="3"/>
  </si>
  <si>
    <t>　　　一時立替金の受払対象</t>
    <rPh sb="3" eb="5">
      <t>イチジ</t>
    </rPh>
    <rPh sb="5" eb="7">
      <t>タテカエ</t>
    </rPh>
    <rPh sb="7" eb="8">
      <t>キン</t>
    </rPh>
    <rPh sb="9" eb="10">
      <t>ウ</t>
    </rPh>
    <rPh sb="10" eb="11">
      <t>バラ</t>
    </rPh>
    <rPh sb="11" eb="13">
      <t>タイショウ</t>
    </rPh>
    <phoneticPr fontId="3"/>
  </si>
  <si>
    <t>　　　となる入出金をした等</t>
    <rPh sb="6" eb="9">
      <t>ニュウシュッキン</t>
    </rPh>
    <rPh sb="12" eb="13">
      <t>ナド</t>
    </rPh>
    <phoneticPr fontId="3"/>
  </si>
  <si>
    <t>出金</t>
    <rPh sb="0" eb="2">
      <t>シュッキン</t>
    </rPh>
    <phoneticPr fontId="3"/>
  </si>
  <si>
    <t>収入</t>
    <rPh sb="0" eb="2">
      <t>シュウニュウ</t>
    </rPh>
    <phoneticPr fontId="3"/>
  </si>
  <si>
    <t>支出</t>
    <rPh sb="0" eb="2">
      <t>シシュツ</t>
    </rPh>
    <phoneticPr fontId="3"/>
  </si>
  <si>
    <t>収支差</t>
    <rPh sb="0" eb="2">
      <t>シュウシ</t>
    </rPh>
    <rPh sb="2" eb="3">
      <t>サ</t>
    </rPh>
    <phoneticPr fontId="3"/>
  </si>
  <si>
    <t>本部支部資金移動含む</t>
    <rPh sb="0" eb="2">
      <t>ホンブ</t>
    </rPh>
    <rPh sb="2" eb="4">
      <t>シブ</t>
    </rPh>
    <rPh sb="4" eb="6">
      <t>シキン</t>
    </rPh>
    <rPh sb="6" eb="8">
      <t>イドウ</t>
    </rPh>
    <rPh sb="8" eb="9">
      <t>フク</t>
    </rPh>
    <phoneticPr fontId="3"/>
  </si>
  <si>
    <t>当月収支のまとめ</t>
    <rPh sb="0" eb="2">
      <t>トウゲツ</t>
    </rPh>
    <rPh sb="2" eb="4">
      <t>シュウシ</t>
    </rPh>
    <phoneticPr fontId="3"/>
  </si>
  <si>
    <t>年間収支のまとめ</t>
    <rPh sb="0" eb="2">
      <t>ネンカン</t>
    </rPh>
    <rPh sb="2" eb="4">
      <t>シュウシ</t>
    </rPh>
    <phoneticPr fontId="3"/>
  </si>
  <si>
    <t>整理NO項目の適用内容</t>
    <rPh sb="0" eb="2">
      <t>セイリ</t>
    </rPh>
    <rPh sb="4" eb="6">
      <t>コウモク</t>
    </rPh>
    <rPh sb="7" eb="9">
      <t>テキヨウ</t>
    </rPh>
    <rPh sb="9" eb="11">
      <t>ナイヨウ</t>
    </rPh>
    <phoneticPr fontId="3"/>
  </si>
  <si>
    <t>支部研修事業収入他</t>
    <rPh sb="0" eb="2">
      <t>シブ</t>
    </rPh>
    <rPh sb="2" eb="4">
      <t>ケンシュウ</t>
    </rPh>
    <rPh sb="4" eb="6">
      <t>ジギョウ</t>
    </rPh>
    <rPh sb="6" eb="8">
      <t>シュウニュウ</t>
    </rPh>
    <rPh sb="8" eb="9">
      <t>タ</t>
    </rPh>
    <phoneticPr fontId="3"/>
  </si>
  <si>
    <t>調査研究事業支出他</t>
    <rPh sb="0" eb="2">
      <t>チョウサ</t>
    </rPh>
    <rPh sb="2" eb="4">
      <t>ケンキュウ</t>
    </rPh>
    <rPh sb="4" eb="6">
      <t>ジギョウ</t>
    </rPh>
    <rPh sb="6" eb="8">
      <t>シシュツ</t>
    </rPh>
    <rPh sb="8" eb="9">
      <t>タ</t>
    </rPh>
    <phoneticPr fontId="3"/>
  </si>
  <si>
    <t>名　　称</t>
    <rPh sb="0" eb="1">
      <t>メイ</t>
    </rPh>
    <rPh sb="3" eb="4">
      <t>ショウ</t>
    </rPh>
    <phoneticPr fontId="3"/>
  </si>
  <si>
    <t>特例扱い（原則禁止）</t>
    <rPh sb="0" eb="3">
      <t>トクレイアツカ</t>
    </rPh>
    <rPh sb="5" eb="7">
      <t>ゲンソク</t>
    </rPh>
    <rPh sb="7" eb="9">
      <t>キンシ</t>
    </rPh>
    <phoneticPr fontId="3"/>
  </si>
  <si>
    <t>仮払（一時立替金等）</t>
    <rPh sb="0" eb="2">
      <t>カリバラ</t>
    </rPh>
    <rPh sb="3" eb="5">
      <t>イチジ</t>
    </rPh>
    <rPh sb="5" eb="8">
      <t>タテカエキン</t>
    </rPh>
    <rPh sb="8" eb="9">
      <t>トウ</t>
    </rPh>
    <phoneticPr fontId="3"/>
  </si>
  <si>
    <t>○○支部</t>
    <phoneticPr fontId="3"/>
  </si>
  <si>
    <t>　その他「収支非該当」は、収支に関係ない</t>
    <rPh sb="3" eb="4">
      <t>タ</t>
    </rPh>
    <rPh sb="5" eb="7">
      <t>シュウシ</t>
    </rPh>
    <rPh sb="7" eb="10">
      <t>ヒガイトウ</t>
    </rPh>
    <rPh sb="13" eb="15">
      <t>シュウシ</t>
    </rPh>
    <rPh sb="16" eb="18">
      <t>カンケイ</t>
    </rPh>
    <phoneticPr fontId="3"/>
  </si>
  <si>
    <t>　単なる入金＆出金扱い分を区分する項目</t>
    <rPh sb="1" eb="2">
      <t>タン</t>
    </rPh>
    <rPh sb="4" eb="6">
      <t>ニュウキン</t>
    </rPh>
    <rPh sb="7" eb="9">
      <t>シュッキン</t>
    </rPh>
    <rPh sb="9" eb="10">
      <t>アツカ</t>
    </rPh>
    <rPh sb="11" eb="12">
      <t>ブン</t>
    </rPh>
    <rPh sb="13" eb="15">
      <t>クブン</t>
    </rPh>
    <rPh sb="17" eb="19">
      <t>コウモク</t>
    </rPh>
    <phoneticPr fontId="3"/>
  </si>
  <si>
    <t>摘　　　要</t>
    <rPh sb="0" eb="1">
      <t>テキ</t>
    </rPh>
    <rPh sb="4" eb="5">
      <t>ヨウ</t>
    </rPh>
    <phoneticPr fontId="3"/>
  </si>
  <si>
    <t>※仮払（一時立替金等）　収支非該当項目の収支は、期末で必ず「0」になっていることが</t>
    <rPh sb="1" eb="3">
      <t>カリバラ</t>
    </rPh>
    <rPh sb="4" eb="6">
      <t>イチジ</t>
    </rPh>
    <rPh sb="6" eb="9">
      <t>タテカエキン</t>
    </rPh>
    <rPh sb="9" eb="10">
      <t>トウ</t>
    </rPh>
    <rPh sb="12" eb="14">
      <t>シュウシ</t>
    </rPh>
    <rPh sb="14" eb="17">
      <t>ヒガイトウ</t>
    </rPh>
    <rPh sb="17" eb="19">
      <t>コウモク</t>
    </rPh>
    <rPh sb="20" eb="22">
      <t>シュウシ</t>
    </rPh>
    <rPh sb="24" eb="26">
      <t>キマツ</t>
    </rPh>
    <rPh sb="27" eb="28">
      <t>カナラ</t>
    </rPh>
    <phoneticPr fontId="3"/>
  </si>
  <si>
    <t>　重要です。</t>
    <rPh sb="1" eb="3">
      <t>ジュウヨウ</t>
    </rPh>
    <phoneticPr fontId="3"/>
  </si>
  <si>
    <t>小　　　　　　　計</t>
    <rPh sb="0" eb="1">
      <t>ショウ</t>
    </rPh>
    <rPh sb="8" eb="9">
      <t>ケイ</t>
    </rPh>
    <phoneticPr fontId="3"/>
  </si>
  <si>
    <t>※　整理NO 「100＆200以外」は本部への会計報告№になります</t>
    <rPh sb="2" eb="4">
      <t>セイリ</t>
    </rPh>
    <rPh sb="15" eb="17">
      <t>イガイ</t>
    </rPh>
    <rPh sb="19" eb="21">
      <t>ホンブ</t>
    </rPh>
    <rPh sb="23" eb="25">
      <t>カイケイ</t>
    </rPh>
    <rPh sb="25" eb="27">
      <t>ホウコク</t>
    </rPh>
    <phoneticPr fontId="3"/>
  </si>
  <si>
    <t>事業活動収支差額</t>
    <rPh sb="0" eb="2">
      <t>ジギョウ</t>
    </rPh>
    <rPh sb="2" eb="4">
      <t>カツドウ</t>
    </rPh>
    <rPh sb="4" eb="6">
      <t>シュウシ</t>
    </rPh>
    <rPh sb="6" eb="8">
      <t>サガク</t>
    </rPh>
    <phoneticPr fontId="3"/>
  </si>
  <si>
    <t>〇／〇</t>
    <phoneticPr fontId="3"/>
  </si>
  <si>
    <t>○×△</t>
    <phoneticPr fontId="3"/>
  </si>
  <si>
    <t>××××××××</t>
    <phoneticPr fontId="3"/>
  </si>
  <si>
    <t>？？</t>
    <phoneticPr fontId="3"/>
  </si>
  <si>
    <t>本部支部資金移動含む為、本部にて決算調整を行う</t>
    <rPh sb="0" eb="2">
      <t>ホンブ</t>
    </rPh>
    <rPh sb="2" eb="4">
      <t>シブ</t>
    </rPh>
    <rPh sb="4" eb="6">
      <t>シキン</t>
    </rPh>
    <rPh sb="6" eb="8">
      <t>イドウ</t>
    </rPh>
    <rPh sb="8" eb="9">
      <t>フク</t>
    </rPh>
    <rPh sb="10" eb="11">
      <t>タメ</t>
    </rPh>
    <rPh sb="12" eb="14">
      <t>ホンブ</t>
    </rPh>
    <rPh sb="16" eb="18">
      <t>ケッサン</t>
    </rPh>
    <rPh sb="18" eb="20">
      <t>チョウセイ</t>
    </rPh>
    <rPh sb="21" eb="22">
      <t>オコナ</t>
    </rPh>
    <phoneticPr fontId="3"/>
  </si>
  <si>
    <t>　</t>
    <phoneticPr fontId="3"/>
  </si>
  <si>
    <t>　　　</t>
    <phoneticPr fontId="3"/>
  </si>
  <si>
    <t>　　</t>
    <phoneticPr fontId="3"/>
  </si>
  <si>
    <t>集計された支部会計報告として2通りができることになります。</t>
    <rPh sb="0" eb="2">
      <t>シュウケイ</t>
    </rPh>
    <rPh sb="5" eb="7">
      <t>シブ</t>
    </rPh>
    <rPh sb="7" eb="9">
      <t>カイケイ</t>
    </rPh>
    <rPh sb="9" eb="11">
      <t>ホウコク</t>
    </rPh>
    <rPh sb="15" eb="16">
      <t>トオ</t>
    </rPh>
    <phoneticPr fontId="3"/>
  </si>
  <si>
    <t>別途様式「支部会計報告」を作成して本部事務局へ提出することになります。</t>
    <phoneticPr fontId="3"/>
  </si>
  <si>
    <t>前期繰越金</t>
    <rPh sb="0" eb="2">
      <t>ゼンキ</t>
    </rPh>
    <rPh sb="2" eb="4">
      <t>クリコシ</t>
    </rPh>
    <rPh sb="4" eb="5">
      <t>キン</t>
    </rPh>
    <phoneticPr fontId="3"/>
  </si>
  <si>
    <t>『現預金出納簿より本部報告の支部会計報告作成手順概要』</t>
    <rPh sb="1" eb="4">
      <t>ゲンヨキン</t>
    </rPh>
    <rPh sb="4" eb="7">
      <t>スイトウボ</t>
    </rPh>
    <rPh sb="9" eb="11">
      <t>ホンブ</t>
    </rPh>
    <rPh sb="11" eb="13">
      <t>ホウコク</t>
    </rPh>
    <rPh sb="14" eb="16">
      <t>シブ</t>
    </rPh>
    <rPh sb="16" eb="18">
      <t>カイケイ</t>
    </rPh>
    <rPh sb="18" eb="20">
      <t>ホウコク</t>
    </rPh>
    <rPh sb="20" eb="22">
      <t>サクセイ</t>
    </rPh>
    <rPh sb="22" eb="24">
      <t>テジュン</t>
    </rPh>
    <rPh sb="24" eb="26">
      <t>ガイヨウ</t>
    </rPh>
    <phoneticPr fontId="3"/>
  </si>
  <si>
    <t>通常　出納簿は「預金出納簿と現金出納簿」の2本立てにて記帳することから、少なくても整理№100＆200</t>
    <rPh sb="0" eb="2">
      <t>ツウジョウ</t>
    </rPh>
    <rPh sb="3" eb="6">
      <t>スイトウボ</t>
    </rPh>
    <rPh sb="8" eb="10">
      <t>ヨキン</t>
    </rPh>
    <rPh sb="10" eb="12">
      <t>スイトウ</t>
    </rPh>
    <rPh sb="12" eb="13">
      <t>ボ</t>
    </rPh>
    <rPh sb="14" eb="16">
      <t>ゲンキン</t>
    </rPh>
    <rPh sb="16" eb="19">
      <t>スイトウボ</t>
    </rPh>
    <rPh sb="22" eb="23">
      <t>ホン</t>
    </rPh>
    <rPh sb="23" eb="24">
      <t>ダ</t>
    </rPh>
    <rPh sb="27" eb="29">
      <t>キチョウ</t>
    </rPh>
    <rPh sb="36" eb="37">
      <t>スク</t>
    </rPh>
    <rPh sb="41" eb="43">
      <t>セイリ</t>
    </rPh>
    <phoneticPr fontId="3"/>
  </si>
  <si>
    <t>ヘは、預金口座から現金を引き出し場合、預金口座出金として預金出納簿へ出金事項として整理№200</t>
    <rPh sb="3" eb="5">
      <t>ヨキン</t>
    </rPh>
    <rPh sb="5" eb="7">
      <t>コウザ</t>
    </rPh>
    <rPh sb="9" eb="11">
      <t>ゲンキン</t>
    </rPh>
    <rPh sb="12" eb="13">
      <t>ヒ</t>
    </rPh>
    <rPh sb="14" eb="15">
      <t>ダ</t>
    </rPh>
    <rPh sb="16" eb="18">
      <t>バアイ</t>
    </rPh>
    <rPh sb="19" eb="21">
      <t>ヨキン</t>
    </rPh>
    <rPh sb="21" eb="23">
      <t>コウザ</t>
    </rPh>
    <rPh sb="23" eb="25">
      <t>シュッキン</t>
    </rPh>
    <rPh sb="28" eb="30">
      <t>ヨキン</t>
    </rPh>
    <rPh sb="30" eb="32">
      <t>スイトウ</t>
    </rPh>
    <rPh sb="32" eb="33">
      <t>ボ</t>
    </rPh>
    <rPh sb="34" eb="36">
      <t>シュッキン</t>
    </rPh>
    <rPh sb="36" eb="38">
      <t>ジコウ</t>
    </rPh>
    <rPh sb="41" eb="43">
      <t>セイリ</t>
    </rPh>
    <phoneticPr fontId="3"/>
  </si>
  <si>
    <t>にて出金記帳を行うと共に、現金出納簿へ入金事項として整理№100にて入金記帳を行うことになります。</t>
    <rPh sb="2" eb="4">
      <t>シュッキン</t>
    </rPh>
    <rPh sb="4" eb="6">
      <t>キチョウ</t>
    </rPh>
    <rPh sb="7" eb="8">
      <t>オコナ</t>
    </rPh>
    <rPh sb="10" eb="11">
      <t>トモ</t>
    </rPh>
    <rPh sb="13" eb="15">
      <t>ゲンキン</t>
    </rPh>
    <rPh sb="15" eb="18">
      <t>スイトウボ</t>
    </rPh>
    <rPh sb="19" eb="21">
      <t>ニュウキン</t>
    </rPh>
    <rPh sb="21" eb="23">
      <t>ジコウ</t>
    </rPh>
    <rPh sb="26" eb="28">
      <t>セイリ</t>
    </rPh>
    <rPh sb="34" eb="36">
      <t>ニュウキン</t>
    </rPh>
    <rPh sb="36" eb="38">
      <t>キチョウ</t>
    </rPh>
    <rPh sb="39" eb="40">
      <t>オコナ</t>
    </rPh>
    <phoneticPr fontId="3"/>
  </si>
  <si>
    <t>こうしたことから、期末本部報告資料として預金出納簿より集計作成した支部会計報告と現金出納簿から</t>
    <rPh sb="9" eb="11">
      <t>キマツ</t>
    </rPh>
    <rPh sb="11" eb="13">
      <t>ホンブ</t>
    </rPh>
    <rPh sb="13" eb="15">
      <t>ホウコク</t>
    </rPh>
    <rPh sb="15" eb="17">
      <t>シリョウ</t>
    </rPh>
    <rPh sb="20" eb="22">
      <t>ヨキン</t>
    </rPh>
    <rPh sb="22" eb="24">
      <t>スイトウ</t>
    </rPh>
    <rPh sb="24" eb="25">
      <t>ボ</t>
    </rPh>
    <rPh sb="27" eb="29">
      <t>シュウケイ</t>
    </rPh>
    <rPh sb="29" eb="31">
      <t>サクセイ</t>
    </rPh>
    <rPh sb="33" eb="35">
      <t>シブ</t>
    </rPh>
    <rPh sb="35" eb="37">
      <t>カイケイ</t>
    </rPh>
    <rPh sb="37" eb="39">
      <t>ホウコク</t>
    </rPh>
    <rPh sb="40" eb="42">
      <t>ゲンキン</t>
    </rPh>
    <rPh sb="42" eb="45">
      <t>スイトウボ</t>
    </rPh>
    <phoneticPr fontId="3"/>
  </si>
  <si>
    <t>この2通りの預金＆現金出納簿より作成した支部会計報告を足し合わせて、</t>
    <rPh sb="3" eb="4">
      <t>トオ</t>
    </rPh>
    <rPh sb="13" eb="14">
      <t>ボ</t>
    </rPh>
    <phoneticPr fontId="3"/>
  </si>
  <si>
    <t>　○○年　○○月分　預金口座出納簿（例）</t>
    <rPh sb="3" eb="4">
      <t>ネン</t>
    </rPh>
    <rPh sb="7" eb="8">
      <t>ツキ</t>
    </rPh>
    <rPh sb="8" eb="9">
      <t>ブン</t>
    </rPh>
    <rPh sb="12" eb="14">
      <t>コウザ</t>
    </rPh>
    <phoneticPr fontId="3"/>
  </si>
  <si>
    <t>★預金口座出納簿により4月より3月まで入力し、預金口座出納簿：収支年間集計表＆支部報告書の作成概要</t>
    <rPh sb="1" eb="3">
      <t>ヨキン</t>
    </rPh>
    <rPh sb="3" eb="5">
      <t>コウザ</t>
    </rPh>
    <rPh sb="5" eb="8">
      <t>スイトウボ</t>
    </rPh>
    <rPh sb="12" eb="13">
      <t>ガツ</t>
    </rPh>
    <rPh sb="16" eb="17">
      <t>ガツ</t>
    </rPh>
    <rPh sb="19" eb="21">
      <t>ニュウリョク</t>
    </rPh>
    <rPh sb="23" eb="25">
      <t>ヨキン</t>
    </rPh>
    <rPh sb="25" eb="27">
      <t>コウザ</t>
    </rPh>
    <rPh sb="27" eb="30">
      <t>スイトウボ</t>
    </rPh>
    <rPh sb="31" eb="33">
      <t>シュウシ</t>
    </rPh>
    <rPh sb="33" eb="35">
      <t>ネンカン</t>
    </rPh>
    <rPh sb="35" eb="37">
      <t>シュウケイ</t>
    </rPh>
    <rPh sb="37" eb="38">
      <t>ヒョウ</t>
    </rPh>
    <rPh sb="39" eb="41">
      <t>シブ</t>
    </rPh>
    <rPh sb="41" eb="44">
      <t>ホウコクショ</t>
    </rPh>
    <rPh sb="45" eb="47">
      <t>サクセイ</t>
    </rPh>
    <rPh sb="47" eb="49">
      <t>ガイヨウ</t>
    </rPh>
    <phoneticPr fontId="3"/>
  </si>
  <si>
    <t>預金口座出納簿より年間整理№別の集計結果表</t>
    <rPh sb="2" eb="4">
      <t>コウザ</t>
    </rPh>
    <phoneticPr fontId="3"/>
  </si>
  <si>
    <t>消費税対応新規追加項目</t>
    <rPh sb="0" eb="3">
      <t>ショウヒゼイ</t>
    </rPh>
    <rPh sb="3" eb="5">
      <t>タイオウ</t>
    </rPh>
    <rPh sb="5" eb="7">
      <t>シンキ</t>
    </rPh>
    <rPh sb="7" eb="9">
      <t>ツイカ</t>
    </rPh>
    <rPh sb="9" eb="11">
      <t>コウモク</t>
    </rPh>
    <phoneticPr fontId="3"/>
  </si>
  <si>
    <t>支部の会員会費</t>
    <rPh sb="0" eb="2">
      <t>シブ</t>
    </rPh>
    <rPh sb="3" eb="7">
      <t>カイインカイヒ</t>
    </rPh>
    <phoneticPr fontId="3"/>
  </si>
  <si>
    <t>入会金及び業務会費</t>
    <rPh sb="0" eb="3">
      <t>ニュウカイキン</t>
    </rPh>
    <rPh sb="3" eb="4">
      <t>オヨ</t>
    </rPh>
    <rPh sb="5" eb="9">
      <t>ギョウムカイヒ</t>
    </rPh>
    <phoneticPr fontId="3"/>
  </si>
  <si>
    <t>軽減税率適用分</t>
    <rPh sb="0" eb="2">
      <t>ケイゲン</t>
    </rPh>
    <rPh sb="2" eb="4">
      <t>ゼイリツ</t>
    </rPh>
    <rPh sb="4" eb="6">
      <t>テキヨウ</t>
    </rPh>
    <rPh sb="6" eb="7">
      <t>ブン</t>
    </rPh>
    <phoneticPr fontId="3"/>
  </si>
  <si>
    <t>支部活動維持費用の会費</t>
    <rPh sb="0" eb="2">
      <t>シブ</t>
    </rPh>
    <rPh sb="2" eb="4">
      <t>カツドウ</t>
    </rPh>
    <rPh sb="4" eb="6">
      <t>イジ</t>
    </rPh>
    <rPh sb="6" eb="8">
      <t>ヒヨウ</t>
    </rPh>
    <rPh sb="9" eb="11">
      <t>カイヒ</t>
    </rPh>
    <phoneticPr fontId="3"/>
  </si>
  <si>
    <t>業務部会費等、委託事業参加会費</t>
    <rPh sb="0" eb="5">
      <t>ギョウムブカイヒ</t>
    </rPh>
    <rPh sb="5" eb="6">
      <t>トウ</t>
    </rPh>
    <rPh sb="7" eb="11">
      <t>イタクジギョウ</t>
    </rPh>
    <rPh sb="11" eb="13">
      <t>サンカ</t>
    </rPh>
    <rPh sb="13" eb="15">
      <t>カイヒ</t>
    </rPh>
    <phoneticPr fontId="3"/>
  </si>
  <si>
    <t>テイクアウト（お茶・弁当等）、新聞等定期購読物</t>
    <rPh sb="8" eb="9">
      <t>チャ</t>
    </rPh>
    <rPh sb="10" eb="12">
      <t>ベントウ</t>
    </rPh>
    <rPh sb="12" eb="13">
      <t>トウ</t>
    </rPh>
    <rPh sb="15" eb="17">
      <t>シンブン</t>
    </rPh>
    <rPh sb="17" eb="18">
      <t>トウ</t>
    </rPh>
    <rPh sb="18" eb="22">
      <t>テイキコウドク</t>
    </rPh>
    <rPh sb="22" eb="23">
      <t>ブツ</t>
    </rPh>
    <phoneticPr fontId="3"/>
  </si>
  <si>
    <t>前期末口座残高</t>
    <rPh sb="0" eb="1">
      <t>ゼン</t>
    </rPh>
    <rPh sb="1" eb="3">
      <t>キマツ</t>
    </rPh>
    <rPh sb="3" eb="5">
      <t>コウザ</t>
    </rPh>
    <rPh sb="5" eb="7">
      <t>ザンダカ</t>
    </rPh>
    <phoneticPr fontId="3"/>
  </si>
  <si>
    <t>その他「収支非該当」の出金</t>
    <rPh sb="2" eb="3">
      <t>タ</t>
    </rPh>
    <rPh sb="4" eb="6">
      <t>シュウシ</t>
    </rPh>
    <rPh sb="6" eb="9">
      <t>ヒガイトウ</t>
    </rPh>
    <rPh sb="11" eb="13">
      <t>シュッキン</t>
    </rPh>
    <phoneticPr fontId="3"/>
  </si>
  <si>
    <t>その他「収支非該当」：立替金の入金</t>
    <rPh sb="2" eb="3">
      <t>タ</t>
    </rPh>
    <rPh sb="4" eb="6">
      <t>シュウシ</t>
    </rPh>
    <rPh sb="6" eb="9">
      <t>ヒガイトウ</t>
    </rPh>
    <rPh sb="11" eb="14">
      <t>タテカエキン</t>
    </rPh>
    <rPh sb="15" eb="17">
      <t>ニュウキン</t>
    </rPh>
    <phoneticPr fontId="3"/>
  </si>
  <si>
    <t>支部主催の研修事業等の支出</t>
    <phoneticPr fontId="3"/>
  </si>
  <si>
    <t>収支非該当:仮払金等の出金</t>
    <rPh sb="0" eb="2">
      <t>シュウシ</t>
    </rPh>
    <rPh sb="2" eb="5">
      <t>ヒガイトウ</t>
    </rPh>
    <rPh sb="6" eb="8">
      <t>カリバラ</t>
    </rPh>
    <rPh sb="8" eb="9">
      <t>キン</t>
    </rPh>
    <rPh sb="9" eb="10">
      <t>トウ</t>
    </rPh>
    <rPh sb="11" eb="13">
      <t>シュッキン</t>
    </rPh>
    <phoneticPr fontId="3"/>
  </si>
  <si>
    <t>収支非該当：仮払金等戻入分の入金</t>
    <rPh sb="0" eb="2">
      <t>シュウシ</t>
    </rPh>
    <rPh sb="2" eb="5">
      <t>ヒガイトウ</t>
    </rPh>
    <rPh sb="6" eb="8">
      <t>カリバラ</t>
    </rPh>
    <rPh sb="8" eb="9">
      <t>キン</t>
    </rPh>
    <rPh sb="9" eb="10">
      <t>トウ</t>
    </rPh>
    <rPh sb="10" eb="11">
      <t>モド</t>
    </rPh>
    <rPh sb="11" eb="12">
      <t>イ</t>
    </rPh>
    <rPh sb="12" eb="13">
      <t>ブン</t>
    </rPh>
    <rPh sb="14" eb="16">
      <t>ニュウキン</t>
    </rPh>
    <phoneticPr fontId="3"/>
  </si>
  <si>
    <t>（預金＆現金出納簿からの集計による本部報告転記用）</t>
    <rPh sb="1" eb="3">
      <t>ヨキン</t>
    </rPh>
    <rPh sb="4" eb="6">
      <t>ゲンキン</t>
    </rPh>
    <rPh sb="6" eb="9">
      <t>スイトウボ</t>
    </rPh>
    <rPh sb="12" eb="14">
      <t>シュウケイ</t>
    </rPh>
    <rPh sb="17" eb="19">
      <t>ホンブ</t>
    </rPh>
    <rPh sb="19" eb="21">
      <t>ホウコク</t>
    </rPh>
    <rPh sb="21" eb="23">
      <t>テンキ</t>
    </rPh>
    <rPh sb="23" eb="24">
      <t>ヨウ</t>
    </rPh>
    <phoneticPr fontId="3"/>
  </si>
  <si>
    <t>テイクアウト（お茶・弁当等）、新聞等定期購読物</t>
  </si>
  <si>
    <t>活動促進費・生涯研修講師謝金助成金・ブロック会議助成金等</t>
    <rPh sb="0" eb="2">
      <t>カツドウ</t>
    </rPh>
    <rPh sb="2" eb="4">
      <t>ソクシン</t>
    </rPh>
    <rPh sb="4" eb="5">
      <t>ヒ</t>
    </rPh>
    <rPh sb="6" eb="8">
      <t>ショウガイ</t>
    </rPh>
    <rPh sb="8" eb="10">
      <t>ケンシュウ</t>
    </rPh>
    <rPh sb="10" eb="12">
      <t>コウシ</t>
    </rPh>
    <rPh sb="12" eb="14">
      <t>シャキン</t>
    </rPh>
    <rPh sb="14" eb="17">
      <t>ジョセイキン</t>
    </rPh>
    <rPh sb="22" eb="24">
      <t>カイギ</t>
    </rPh>
    <rPh sb="24" eb="27">
      <t>ジョセイキン</t>
    </rPh>
    <rPh sb="27" eb="28">
      <t>トウ</t>
    </rPh>
    <phoneticPr fontId="3"/>
  </si>
  <si>
    <t>支部の会議費・広報費等、支部運営関係経費及び№.23支部事業支出以外の支出で他の整理№.に該当しない事項も全て集計</t>
    <rPh sb="0" eb="2">
      <t>シブ</t>
    </rPh>
    <rPh sb="3" eb="6">
      <t>カイギヒ</t>
    </rPh>
    <rPh sb="7" eb="9">
      <t>コウホウ</t>
    </rPh>
    <rPh sb="9" eb="10">
      <t>ヒ</t>
    </rPh>
    <rPh sb="10" eb="11">
      <t>トウ</t>
    </rPh>
    <rPh sb="12" eb="16">
      <t>シブウンエイ</t>
    </rPh>
    <rPh sb="16" eb="18">
      <t>カンケイ</t>
    </rPh>
    <rPh sb="18" eb="20">
      <t>ケイヒ</t>
    </rPh>
    <rPh sb="20" eb="21">
      <t>オヨ</t>
    </rPh>
    <rPh sb="26" eb="32">
      <t>シブジギョウシシュツ</t>
    </rPh>
    <rPh sb="32" eb="34">
      <t>イガイ</t>
    </rPh>
    <rPh sb="38" eb="39">
      <t>タ</t>
    </rPh>
    <rPh sb="40" eb="42">
      <t>セイリ</t>
    </rPh>
    <rPh sb="45" eb="47">
      <t>ガイトウ</t>
    </rPh>
    <rPh sb="50" eb="52">
      <t>ジコウ</t>
    </rPh>
    <rPh sb="55" eb="57">
      <t>シュウケイ</t>
    </rPh>
    <phoneticPr fontId="3"/>
  </si>
  <si>
    <t>　③　調査研究事業支出の例：支部会議費、無料巡回相談費、支部HP,会報等費用、ブロック会議参加費等</t>
    <rPh sb="3" eb="5">
      <t>チョウサ</t>
    </rPh>
    <rPh sb="5" eb="7">
      <t>ケンキュウ</t>
    </rPh>
    <rPh sb="7" eb="9">
      <t>ジギョウ</t>
    </rPh>
    <rPh sb="9" eb="11">
      <t>シシュツ</t>
    </rPh>
    <rPh sb="12" eb="13">
      <t>レイ</t>
    </rPh>
    <rPh sb="14" eb="16">
      <t>シブ</t>
    </rPh>
    <rPh sb="16" eb="19">
      <t>カイギヒ</t>
    </rPh>
    <rPh sb="20" eb="22">
      <t>ムリョウ</t>
    </rPh>
    <rPh sb="22" eb="24">
      <t>ジュンカイ</t>
    </rPh>
    <rPh sb="24" eb="26">
      <t>ソウダン</t>
    </rPh>
    <rPh sb="26" eb="27">
      <t>ヒ</t>
    </rPh>
    <rPh sb="28" eb="30">
      <t>シブ</t>
    </rPh>
    <rPh sb="33" eb="35">
      <t>カイホウ</t>
    </rPh>
    <rPh sb="35" eb="36">
      <t>トウ</t>
    </rPh>
    <rPh sb="36" eb="37">
      <t>ヒ</t>
    </rPh>
    <rPh sb="37" eb="38">
      <t>ヨウ</t>
    </rPh>
    <rPh sb="43" eb="45">
      <t>カイギ</t>
    </rPh>
    <rPh sb="45" eb="47">
      <t>サンカ</t>
    </rPh>
    <rPh sb="47" eb="48">
      <t>ヒ</t>
    </rPh>
    <rPh sb="48" eb="49">
      <t>トウ</t>
    </rPh>
    <phoneticPr fontId="3"/>
  </si>
  <si>
    <t>事業運営費・事務所経費等の会員負担金等及び他の入金整理№事項以外の収入全てを集計</t>
    <rPh sb="0" eb="2">
      <t>ジギョウ</t>
    </rPh>
    <rPh sb="2" eb="4">
      <t>ウンエイ</t>
    </rPh>
    <rPh sb="4" eb="5">
      <t>ヒ</t>
    </rPh>
    <rPh sb="6" eb="8">
      <t>ジム</t>
    </rPh>
    <rPh sb="8" eb="9">
      <t>ショ</t>
    </rPh>
    <rPh sb="9" eb="11">
      <t>ケイヒ</t>
    </rPh>
    <rPh sb="11" eb="12">
      <t>トウ</t>
    </rPh>
    <rPh sb="13" eb="15">
      <t>カイイン</t>
    </rPh>
    <rPh sb="15" eb="18">
      <t>フタンキン</t>
    </rPh>
    <rPh sb="18" eb="19">
      <t>トウ</t>
    </rPh>
    <rPh sb="19" eb="20">
      <t>オヨ</t>
    </rPh>
    <rPh sb="21" eb="22">
      <t>ホカ</t>
    </rPh>
    <rPh sb="23" eb="25">
      <t>ニュウキン</t>
    </rPh>
    <rPh sb="25" eb="27">
      <t>セイリ</t>
    </rPh>
    <rPh sb="28" eb="30">
      <t>ジコウ</t>
    </rPh>
    <rPh sb="38" eb="40">
      <t>シュウケイ</t>
    </rPh>
    <phoneticPr fontId="3"/>
  </si>
  <si>
    <t>※整理NO 「100＆200以外」は本部への会計報告№になります</t>
    <rPh sb="1" eb="3">
      <t>セイリ</t>
    </rPh>
    <rPh sb="14" eb="16">
      <t>イガイ</t>
    </rPh>
    <rPh sb="18" eb="20">
      <t>ホンブ</t>
    </rPh>
    <rPh sb="22" eb="24">
      <t>カイケイ</t>
    </rPh>
    <rPh sb="24" eb="26">
      <t>ホウコク</t>
    </rPh>
    <phoneticPr fontId="3"/>
  </si>
  <si>
    <t>その他「収支非該当」の出金、立替金等の支払い</t>
    <rPh sb="2" eb="3">
      <t>タ</t>
    </rPh>
    <rPh sb="4" eb="6">
      <t>シュウシ</t>
    </rPh>
    <rPh sb="6" eb="9">
      <t>ヒガイトウ</t>
    </rPh>
    <rPh sb="11" eb="13">
      <t>シュッキン</t>
    </rPh>
    <rPh sb="14" eb="17">
      <t>タテカエキン</t>
    </rPh>
    <rPh sb="17" eb="18">
      <t>トウ</t>
    </rPh>
    <rPh sb="19" eb="21">
      <t>シハラ</t>
    </rPh>
    <phoneticPr fontId="3"/>
  </si>
  <si>
    <t>その他「収支非該当」：立替金等返済分の入金</t>
    <rPh sb="2" eb="3">
      <t>タ</t>
    </rPh>
    <rPh sb="4" eb="6">
      <t>シュウシ</t>
    </rPh>
    <rPh sb="6" eb="9">
      <t>ヒガイトウ</t>
    </rPh>
    <rPh sb="11" eb="14">
      <t>タテカエキン</t>
    </rPh>
    <rPh sb="14" eb="15">
      <t>トウ</t>
    </rPh>
    <rPh sb="15" eb="17">
      <t>ヘンサイ</t>
    </rPh>
    <rPh sb="17" eb="18">
      <t>ブン</t>
    </rPh>
    <rPh sb="19" eb="21">
      <t>ニュウキン</t>
    </rPh>
    <phoneticPr fontId="3"/>
  </si>
  <si>
    <t>支部交付金</t>
    <rPh sb="0" eb="5">
      <t>シブコウフキン</t>
    </rPh>
    <phoneticPr fontId="3"/>
  </si>
  <si>
    <t>支部交付金、活動促進費・生涯研修講師謝金助成金・ブロック会議助成金</t>
    <rPh sb="0" eb="5">
      <t>シブコウフキン</t>
    </rPh>
    <rPh sb="6" eb="8">
      <t>カツドウ</t>
    </rPh>
    <rPh sb="8" eb="10">
      <t>ソクシン</t>
    </rPh>
    <rPh sb="10" eb="11">
      <t>ヒ</t>
    </rPh>
    <rPh sb="12" eb="14">
      <t>ショウガイ</t>
    </rPh>
    <rPh sb="14" eb="16">
      <t>ケンシュウ</t>
    </rPh>
    <rPh sb="16" eb="18">
      <t>コウシ</t>
    </rPh>
    <rPh sb="18" eb="20">
      <t>シャキン</t>
    </rPh>
    <rPh sb="20" eb="23">
      <t>ジョセイキン</t>
    </rPh>
    <rPh sb="28" eb="30">
      <t>カイギ</t>
    </rPh>
    <rPh sb="30" eb="33">
      <t>ジョセイキン</t>
    </rPh>
    <phoneticPr fontId="3"/>
  </si>
  <si>
    <t>謝金（免税事業者）</t>
    <rPh sb="0" eb="2">
      <t>シャキン</t>
    </rPh>
    <rPh sb="3" eb="5">
      <t>メンゼイ</t>
    </rPh>
    <rPh sb="5" eb="8">
      <t>ジギョウシャ</t>
    </rPh>
    <phoneticPr fontId="3"/>
  </si>
  <si>
    <t>謝金（免税事業者）</t>
    <rPh sb="0" eb="2">
      <t>シャキン</t>
    </rPh>
    <rPh sb="3" eb="5">
      <t>メンゼイ</t>
    </rPh>
    <phoneticPr fontId="3"/>
  </si>
  <si>
    <t>公益事業区分にて支出</t>
    <rPh sb="0" eb="2">
      <t>コウエキ</t>
    </rPh>
    <rPh sb="2" eb="6">
      <t>ジギョウクブン</t>
    </rPh>
    <rPh sb="8" eb="10">
      <t>シシュツ</t>
    </rPh>
    <phoneticPr fontId="3"/>
  </si>
  <si>
    <t>収益事業にて支出</t>
    <rPh sb="0" eb="4">
      <t>シュウエキジギョウ</t>
    </rPh>
    <rPh sb="6" eb="8">
      <t>シシュツ</t>
    </rPh>
    <phoneticPr fontId="3"/>
  </si>
  <si>
    <t>謝金（免税事業者）</t>
    <rPh sb="0" eb="2">
      <t>シャキン</t>
    </rPh>
    <rPh sb="3" eb="5">
      <t>メンゼイ</t>
    </rPh>
    <rPh sb="5" eb="8">
      <t>ジギョウシャ</t>
    </rPh>
    <rPh sb="7" eb="8">
      <t>シャ</t>
    </rPh>
    <phoneticPr fontId="3"/>
  </si>
  <si>
    <t>公益事業区分にて支出</t>
    <rPh sb="0" eb="2">
      <t>コウエキ</t>
    </rPh>
    <rPh sb="2" eb="4">
      <t>ジギョウ</t>
    </rPh>
    <rPh sb="4" eb="6">
      <t>クブン</t>
    </rPh>
    <rPh sb="8" eb="10">
      <t>シシュツ</t>
    </rPh>
    <phoneticPr fontId="3"/>
  </si>
  <si>
    <t>収益事業区分にて支出</t>
    <rPh sb="0" eb="2">
      <t>シュウエキ</t>
    </rPh>
    <rPh sb="2" eb="6">
      <t>ジギョウクブン</t>
    </rPh>
    <rPh sb="8" eb="10">
      <t>シシュツ</t>
    </rPh>
    <phoneticPr fontId="3"/>
  </si>
  <si>
    <t>令和　　年　４月分　預金口座出納簿</t>
    <rPh sb="0" eb="2">
      <t>レイワ</t>
    </rPh>
    <rPh sb="4" eb="5">
      <t>ネン</t>
    </rPh>
    <rPh sb="7" eb="8">
      <t>ツキ</t>
    </rPh>
    <rPh sb="8" eb="9">
      <t>ブン</t>
    </rPh>
    <rPh sb="12" eb="14">
      <t>コウザ</t>
    </rPh>
    <phoneticPr fontId="3"/>
  </si>
  <si>
    <t>令和　　年　５月分　預金口座出納簿</t>
    <rPh sb="4" eb="5">
      <t>ネン</t>
    </rPh>
    <rPh sb="7" eb="8">
      <t>ツキ</t>
    </rPh>
    <rPh sb="8" eb="9">
      <t>ブン</t>
    </rPh>
    <rPh sb="12" eb="14">
      <t>コウザ</t>
    </rPh>
    <phoneticPr fontId="3"/>
  </si>
  <si>
    <t>令和　　年　６月分　預金口座出納簿</t>
    <rPh sb="0" eb="2">
      <t>レイワ</t>
    </rPh>
    <rPh sb="4" eb="5">
      <t>ネン</t>
    </rPh>
    <rPh sb="7" eb="8">
      <t>ツキ</t>
    </rPh>
    <rPh sb="8" eb="9">
      <t>ブン</t>
    </rPh>
    <rPh sb="12" eb="14">
      <t>コウザ</t>
    </rPh>
    <phoneticPr fontId="3"/>
  </si>
  <si>
    <t>令和　　年　７月分　預金口座出納簿</t>
    <rPh sb="0" eb="2">
      <t>レイワ</t>
    </rPh>
    <rPh sb="4" eb="5">
      <t>ネン</t>
    </rPh>
    <rPh sb="7" eb="8">
      <t>ツキ</t>
    </rPh>
    <rPh sb="8" eb="9">
      <t>ブン</t>
    </rPh>
    <rPh sb="12" eb="14">
      <t>コウザ</t>
    </rPh>
    <phoneticPr fontId="3"/>
  </si>
  <si>
    <t>令和　　年　８月分　預金口座出納簿</t>
    <rPh sb="0" eb="2">
      <t>レイワ</t>
    </rPh>
    <rPh sb="4" eb="5">
      <t>ネン</t>
    </rPh>
    <rPh sb="7" eb="8">
      <t>ツキ</t>
    </rPh>
    <rPh sb="8" eb="9">
      <t>ブン</t>
    </rPh>
    <rPh sb="12" eb="14">
      <t>コウザ</t>
    </rPh>
    <phoneticPr fontId="3"/>
  </si>
  <si>
    <t>令和　　年　９月分　預金口座出納簿</t>
    <rPh sb="0" eb="2">
      <t>レイワ</t>
    </rPh>
    <rPh sb="4" eb="5">
      <t>ネン</t>
    </rPh>
    <rPh sb="7" eb="8">
      <t>ツキ</t>
    </rPh>
    <rPh sb="8" eb="9">
      <t>ブン</t>
    </rPh>
    <rPh sb="12" eb="14">
      <t>コウザ</t>
    </rPh>
    <phoneticPr fontId="3"/>
  </si>
  <si>
    <t>令和　　年　１０月分　預金口座出納簿</t>
    <rPh sb="0" eb="2">
      <t>レイワ</t>
    </rPh>
    <rPh sb="4" eb="5">
      <t>ネン</t>
    </rPh>
    <rPh sb="8" eb="9">
      <t>ツキ</t>
    </rPh>
    <rPh sb="9" eb="10">
      <t>ブン</t>
    </rPh>
    <rPh sb="13" eb="15">
      <t>コウザ</t>
    </rPh>
    <phoneticPr fontId="3"/>
  </si>
  <si>
    <t>令和　　年　１１月分　預金口座出納簿</t>
    <rPh sb="0" eb="2">
      <t>レイワ</t>
    </rPh>
    <rPh sb="4" eb="5">
      <t>ネン</t>
    </rPh>
    <rPh sb="5" eb="6">
      <t>ヒデトシ</t>
    </rPh>
    <rPh sb="8" eb="9">
      <t>ツキ</t>
    </rPh>
    <rPh sb="9" eb="10">
      <t>ブン</t>
    </rPh>
    <rPh sb="13" eb="15">
      <t>コウザ</t>
    </rPh>
    <phoneticPr fontId="3"/>
  </si>
  <si>
    <t>令和　　年　１２月分　預金口座出納簿</t>
    <rPh sb="0" eb="2">
      <t>レイワ</t>
    </rPh>
    <rPh sb="4" eb="5">
      <t>ネン</t>
    </rPh>
    <rPh sb="8" eb="9">
      <t>ツキ</t>
    </rPh>
    <rPh sb="9" eb="10">
      <t>ブン</t>
    </rPh>
    <rPh sb="13" eb="15">
      <t>コウザ</t>
    </rPh>
    <phoneticPr fontId="3"/>
  </si>
  <si>
    <t>令和　　年　１月分　預金口座出納簿</t>
    <rPh sb="0" eb="2">
      <t>レイワ</t>
    </rPh>
    <rPh sb="4" eb="5">
      <t>ネン</t>
    </rPh>
    <rPh sb="7" eb="8">
      <t>ツキ</t>
    </rPh>
    <rPh sb="8" eb="9">
      <t>ブン</t>
    </rPh>
    <rPh sb="12" eb="14">
      <t>コウザ</t>
    </rPh>
    <phoneticPr fontId="3"/>
  </si>
  <si>
    <t>令和　　年　２月分　預金口座出納簿</t>
    <rPh sb="0" eb="2">
      <t>レイワ</t>
    </rPh>
    <rPh sb="4" eb="5">
      <t>ネン</t>
    </rPh>
    <rPh sb="7" eb="8">
      <t>ツキ</t>
    </rPh>
    <rPh sb="8" eb="9">
      <t>ブン</t>
    </rPh>
    <rPh sb="12" eb="14">
      <t>コウザ</t>
    </rPh>
    <phoneticPr fontId="3"/>
  </si>
  <si>
    <t>令和　　年　３月分　預金口座出納簿</t>
    <rPh sb="0" eb="2">
      <t>レイワ</t>
    </rPh>
    <rPh sb="4" eb="5">
      <t>ネン</t>
    </rPh>
    <rPh sb="7" eb="8">
      <t>ツキ</t>
    </rPh>
    <rPh sb="8" eb="9">
      <t>ブン</t>
    </rPh>
    <rPh sb="12" eb="14">
      <t>コウザ</t>
    </rPh>
    <phoneticPr fontId="3"/>
  </si>
  <si>
    <t>支部主催の研修会等の講師謝金等
公益事業区分にての支出</t>
    <rPh sb="5" eb="8">
      <t>ケンシュウカイ</t>
    </rPh>
    <rPh sb="8" eb="9">
      <t>トウ</t>
    </rPh>
    <rPh sb="10" eb="12">
      <t>コウシ</t>
    </rPh>
    <rPh sb="12" eb="14">
      <t>シャキン</t>
    </rPh>
    <rPh sb="14" eb="15">
      <t>トウ</t>
    </rPh>
    <rPh sb="16" eb="20">
      <t>コウエキジギョウ</t>
    </rPh>
    <rPh sb="20" eb="22">
      <t>クブン</t>
    </rPh>
    <rPh sb="25" eb="27">
      <t>シシュツ</t>
    </rPh>
    <phoneticPr fontId="3"/>
  </si>
  <si>
    <t>支部にて受託した収益事業にて
委託した講師への謝金
収益事業区分にての支出</t>
    <rPh sb="0" eb="2">
      <t>シブ</t>
    </rPh>
    <rPh sb="4" eb="6">
      <t>ジュタク</t>
    </rPh>
    <rPh sb="8" eb="12">
      <t>シュウエキジギョウ</t>
    </rPh>
    <rPh sb="15" eb="17">
      <t>イタク</t>
    </rPh>
    <rPh sb="19" eb="21">
      <t>コウシ</t>
    </rPh>
    <rPh sb="23" eb="25">
      <t>シャキン</t>
    </rPh>
    <rPh sb="26" eb="28">
      <t>シュウエキ</t>
    </rPh>
    <rPh sb="28" eb="30">
      <t>ジギョウ</t>
    </rPh>
    <rPh sb="30" eb="32">
      <t>クブン</t>
    </rPh>
    <rPh sb="35" eb="37">
      <t>シシュツ</t>
    </rPh>
    <phoneticPr fontId="3"/>
  </si>
  <si>
    <t>外部からの受託等　支部の営利事業活動へ対応する支出</t>
    <rPh sb="0" eb="2">
      <t>ガイブ</t>
    </rPh>
    <rPh sb="5" eb="7">
      <t>ジュタク</t>
    </rPh>
    <rPh sb="7" eb="8">
      <t>トウ</t>
    </rPh>
    <rPh sb="9" eb="11">
      <t>シブ</t>
    </rPh>
    <rPh sb="12" eb="14">
      <t>エイリ</t>
    </rPh>
    <rPh sb="14" eb="16">
      <t>ジギョウ</t>
    </rPh>
    <rPh sb="16" eb="18">
      <t>カツドウ</t>
    </rPh>
    <rPh sb="19" eb="21">
      <t>タイオウ</t>
    </rPh>
    <rPh sb="23" eb="25">
      <t>シシュツ</t>
    </rPh>
    <phoneticPr fontId="3"/>
  </si>
  <si>
    <t>（令和　　年４月１日～令和　　年３月３１日）</t>
    <rPh sb="1" eb="3">
      <t>レイワ</t>
    </rPh>
    <rPh sb="11" eb="13">
      <t>レイワ</t>
    </rPh>
    <phoneticPr fontId="3"/>
  </si>
  <si>
    <t>　　　　　支部</t>
    <rPh sb="5" eb="7">
      <t>シブ</t>
    </rPh>
    <phoneticPr fontId="3"/>
  </si>
  <si>
    <t>作成年月日　      年　　月　　日</t>
    <rPh sb="0" eb="2">
      <t>サクセイ</t>
    </rPh>
    <rPh sb="2" eb="5">
      <t>ネンガッピ</t>
    </rPh>
    <rPh sb="12" eb="13">
      <t>トシ</t>
    </rPh>
    <rPh sb="15" eb="16">
      <t>ツキ</t>
    </rPh>
    <rPh sb="18" eb="19">
      <t>ヒ</t>
    </rPh>
    <phoneticPr fontId="3"/>
  </si>
  <si>
    <r>
      <t xml:space="preserve"> </t>
    </r>
    <r>
      <rPr>
        <sz val="12"/>
        <color theme="1"/>
        <rFont val="ＭＳ ゴシック"/>
        <family val="3"/>
        <charset val="128"/>
      </rPr>
      <t>西暦</t>
    </r>
    <r>
      <rPr>
        <sz val="18"/>
        <color theme="1"/>
        <rFont val="ＭＳ ゴシック"/>
        <family val="3"/>
        <charset val="128"/>
      </rPr>
      <t>　       年（ 令和　　年度）　 支部会計報告</t>
    </r>
    <rPh sb="1" eb="3">
      <t>セイレキ</t>
    </rPh>
    <rPh sb="11" eb="12">
      <t>ネン</t>
    </rPh>
    <rPh sb="14" eb="16">
      <t>レイワ</t>
    </rPh>
    <rPh sb="18" eb="19">
      <t>トシ</t>
    </rPh>
    <rPh sb="19" eb="20">
      <t>ド</t>
    </rPh>
    <rPh sb="23" eb="25">
      <t>シブ</t>
    </rPh>
    <rPh sb="25" eb="27">
      <t>カイケイ</t>
    </rPh>
    <rPh sb="27" eb="29">
      <t>ホウコク</t>
    </rPh>
    <phoneticPr fontId="3"/>
  </si>
  <si>
    <t>謝金
（免税事業者）</t>
    <rPh sb="0" eb="2">
      <t>シャキン</t>
    </rPh>
    <rPh sb="4" eb="6">
      <t>メンゼイ</t>
    </rPh>
    <rPh sb="6" eb="9">
      <t>ジギョウシャ</t>
    </rPh>
    <phoneticPr fontId="3"/>
  </si>
  <si>
    <t>謝金
（免税事業者）</t>
    <rPh sb="0" eb="2">
      <t>シャキン</t>
    </rPh>
    <rPh sb="4" eb="6">
      <t>メンゼイ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</si>
</sst>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6"/>
      <color theme="1"/>
      <name val="ＭＳ Ｐ明朝"/>
      <family val="1"/>
      <charset val="128"/>
    </font>
    <font>
      <sz val="6"/>
      <name val="游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1"/>
      <color theme="1"/>
      <name val="ＭＳ ゴシック"/>
      <family val="3"/>
      <charset val="128"/>
    </font>
    <font>
      <u/>
      <sz val="11"/>
      <color theme="1"/>
      <name val="ＭＳ ゴシック"/>
      <family val="3"/>
      <charset val="128"/>
    </font>
    <font>
      <sz val="18"/>
      <color theme="1"/>
      <name val="ＭＳ ゴシック"/>
      <family val="3"/>
      <charset val="128"/>
    </font>
    <font>
      <sz val="10"/>
      <color theme="1"/>
      <name val="ＭＳ ゴシック"/>
      <family val="3"/>
      <charset val="128"/>
    </font>
    <font>
      <u/>
      <sz val="12"/>
      <color theme="1"/>
      <name val="ＭＳ ゴシック"/>
      <family val="3"/>
      <charset val="128"/>
    </font>
    <font>
      <sz val="11"/>
      <color theme="1"/>
      <name val="ＭＳ 明朝"/>
      <family val="1"/>
      <charset val="128"/>
    </font>
    <font>
      <sz val="10"/>
      <color theme="1"/>
      <name val="ＭＳ 明朝"/>
      <family val="1"/>
      <charset val="128"/>
    </font>
    <font>
      <u val="double"/>
      <sz val="11"/>
      <color theme="1"/>
      <name val="ＭＳ ゴシック"/>
      <family val="3"/>
      <charset val="128"/>
    </font>
    <font>
      <sz val="16"/>
      <color theme="1"/>
      <name val="游ゴシック"/>
      <family val="3"/>
      <charset val="128"/>
      <scheme val="minor"/>
    </font>
    <font>
      <b/>
      <sz val="12"/>
      <color theme="1"/>
      <name val="ＭＳ ゴシック"/>
      <family val="3"/>
      <charset val="128"/>
    </font>
    <font>
      <sz val="16"/>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rgb="FFFF0000"/>
      <name val="游ゴシック"/>
      <family val="3"/>
      <charset val="128"/>
      <scheme val="minor"/>
    </font>
    <font>
      <b/>
      <sz val="11"/>
      <color rgb="FF002060"/>
      <name val="游ゴシック"/>
      <family val="3"/>
      <charset val="128"/>
      <scheme val="minor"/>
    </font>
    <font>
      <b/>
      <sz val="16"/>
      <color rgb="FF7030A0"/>
      <name val="游ゴシック"/>
      <family val="3"/>
      <charset val="128"/>
      <scheme val="minor"/>
    </font>
    <font>
      <sz val="11"/>
      <color rgb="FF7030A0"/>
      <name val="游ゴシック"/>
      <family val="3"/>
      <charset val="128"/>
      <scheme val="minor"/>
    </font>
    <font>
      <b/>
      <sz val="14"/>
      <color rgb="FF7030A0"/>
      <name val="游ゴシック"/>
      <family val="3"/>
      <charset val="128"/>
      <scheme val="minor"/>
    </font>
    <font>
      <b/>
      <sz val="11"/>
      <color rgb="FF7030A0"/>
      <name val="游ゴシック"/>
      <family val="3"/>
      <charset val="128"/>
      <scheme val="minor"/>
    </font>
    <font>
      <sz val="12"/>
      <color theme="1"/>
      <name val="ＭＳ ゴシック"/>
      <family val="3"/>
      <charset val="128"/>
    </font>
    <font>
      <sz val="8"/>
      <color theme="1"/>
      <name val="游ゴシック"/>
      <family val="2"/>
      <charset val="128"/>
      <scheme val="minor"/>
    </font>
    <font>
      <sz val="8"/>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C9FFE9"/>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2" xfId="0"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2" xfId="1" applyFont="1" applyBorder="1" applyAlignment="1">
      <alignment vertical="center" shrinkToFit="1"/>
    </xf>
    <xf numFmtId="0" fontId="4" fillId="0" borderId="2" xfId="0" applyFont="1" applyBorder="1" applyAlignment="1">
      <alignment vertical="center" shrinkToFit="1"/>
    </xf>
    <xf numFmtId="38" fontId="4" fillId="2" borderId="2" xfId="1" applyFont="1" applyFill="1" applyBorder="1" applyAlignment="1">
      <alignment vertical="center" shrinkToFit="1"/>
    </xf>
    <xf numFmtId="0" fontId="0" fillId="0" borderId="0" xfId="0" applyAlignment="1">
      <alignment vertical="center" shrinkToFit="1"/>
    </xf>
    <xf numFmtId="0" fontId="0" fillId="0" borderId="2" xfId="0" applyBorder="1">
      <alignment vertical="center"/>
    </xf>
    <xf numFmtId="38" fontId="0" fillId="0" borderId="2" xfId="1" applyFont="1" applyBorder="1">
      <alignment vertical="center"/>
    </xf>
    <xf numFmtId="38" fontId="0" fillId="0" borderId="0" xfId="1" applyFont="1">
      <alignment vertical="center"/>
    </xf>
    <xf numFmtId="0" fontId="7" fillId="0" borderId="0" xfId="0" applyFont="1">
      <alignment vertical="center"/>
    </xf>
    <xf numFmtId="0" fontId="10" fillId="0" borderId="0" xfId="0" applyFont="1" applyAlignment="1">
      <alignment vertical="center" wrapText="1"/>
    </xf>
    <xf numFmtId="0" fontId="7" fillId="0" borderId="0" xfId="0" applyFont="1" applyAlignment="1">
      <alignment horizontal="center" vertical="center"/>
    </xf>
    <xf numFmtId="0" fontId="10" fillId="0" borderId="14" xfId="0" applyFont="1" applyBorder="1" applyAlignment="1">
      <alignment vertical="center" wrapText="1"/>
    </xf>
    <xf numFmtId="0" fontId="12" fillId="0" borderId="0" xfId="0" applyFont="1">
      <alignment vertical="center"/>
    </xf>
    <xf numFmtId="0" fontId="7" fillId="2" borderId="0" xfId="0" applyFont="1" applyFill="1">
      <alignment vertical="center"/>
    </xf>
    <xf numFmtId="0" fontId="10" fillId="2" borderId="0" xfId="0" applyFont="1" applyFill="1" applyAlignment="1">
      <alignment vertical="center" wrapText="1"/>
    </xf>
    <xf numFmtId="0" fontId="0" fillId="0" borderId="0" xfId="0" applyAlignment="1">
      <alignment horizontal="center" vertical="center" shrinkToFit="1"/>
    </xf>
    <xf numFmtId="38" fontId="0" fillId="4" borderId="2" xfId="1" applyFont="1" applyFill="1" applyBorder="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pplyProtection="1">
      <alignment horizontal="center" vertical="center" shrinkToFit="1"/>
      <protection locked="0"/>
    </xf>
    <xf numFmtId="0" fontId="0" fillId="0" borderId="0" xfId="0" applyAlignment="1">
      <alignment horizontal="center" vertical="center"/>
    </xf>
    <xf numFmtId="0" fontId="0" fillId="4" borderId="2" xfId="0" applyFill="1" applyBorder="1" applyAlignment="1">
      <alignment horizontal="center" vertical="center"/>
    </xf>
    <xf numFmtId="0" fontId="13" fillId="2" borderId="19" xfId="0" applyFont="1" applyFill="1" applyBorder="1" applyAlignment="1">
      <alignment vertical="center" wrapText="1"/>
    </xf>
    <xf numFmtId="0" fontId="0" fillId="2" borderId="2" xfId="0" applyFill="1" applyBorder="1" applyAlignment="1">
      <alignment horizontal="center" vertical="center"/>
    </xf>
    <xf numFmtId="0" fontId="0" fillId="2" borderId="19" xfId="0" applyFill="1" applyBorder="1" applyAlignment="1">
      <alignment horizontal="center" vertical="center"/>
    </xf>
    <xf numFmtId="0" fontId="0" fillId="2" borderId="19" xfId="0" applyFill="1" applyBorder="1">
      <alignment vertical="center"/>
    </xf>
    <xf numFmtId="38" fontId="0" fillId="2" borderId="2" xfId="0" applyNumberFormat="1" applyFill="1" applyBorder="1">
      <alignment vertical="center"/>
    </xf>
    <xf numFmtId="0" fontId="10" fillId="2" borderId="19" xfId="0" applyFont="1" applyFill="1" applyBorder="1" applyAlignment="1">
      <alignment vertical="center" wrapText="1"/>
    </xf>
    <xf numFmtId="38" fontId="0" fillId="2" borderId="2" xfId="1" applyFont="1" applyFill="1" applyBorder="1">
      <alignment vertical="center"/>
    </xf>
    <xf numFmtId="0" fontId="0" fillId="0" borderId="0" xfId="0" applyAlignment="1">
      <alignment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0" fontId="7" fillId="2" borderId="2" xfId="0" applyFont="1" applyFill="1" applyBorder="1" applyAlignment="1">
      <alignment vertical="center" wrapText="1" shrinkToFit="1"/>
    </xf>
    <xf numFmtId="0" fontId="0" fillId="0" borderId="0" xfId="0" applyProtection="1">
      <alignment vertical="center"/>
      <protection locked="0"/>
    </xf>
    <xf numFmtId="0" fontId="0" fillId="4" borderId="2" xfId="0" applyFill="1" applyBorder="1" applyAlignment="1">
      <alignment vertical="center" wrapText="1"/>
    </xf>
    <xf numFmtId="0" fontId="0" fillId="4" borderId="0" xfId="0" applyFill="1">
      <alignment vertical="center"/>
    </xf>
    <xf numFmtId="0" fontId="2" fillId="0" borderId="1" xfId="0" applyFont="1" applyBorder="1" applyAlignment="1" applyProtection="1">
      <alignment vertical="center" justifyLastLine="1"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38" fontId="4" fillId="0" borderId="2" xfId="1" applyFont="1" applyBorder="1" applyAlignment="1" applyProtection="1">
      <alignment vertical="center" shrinkToFit="1"/>
      <protection locked="0"/>
    </xf>
    <xf numFmtId="56" fontId="4" fillId="0" borderId="2" xfId="0" applyNumberFormat="1" applyFont="1" applyBorder="1" applyAlignment="1" applyProtection="1">
      <alignment horizontal="right" vertical="center" shrinkToFit="1"/>
      <protection locked="0"/>
    </xf>
    <xf numFmtId="0" fontId="4" fillId="0" borderId="2" xfId="0" applyFont="1" applyBorder="1" applyAlignment="1" applyProtection="1">
      <alignment vertical="center" shrinkToFit="1"/>
      <protection locked="0"/>
    </xf>
    <xf numFmtId="56" fontId="4" fillId="2" borderId="2" xfId="0" applyNumberFormat="1"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2" xfId="0" applyFont="1" applyFill="1" applyBorder="1" applyAlignment="1" applyProtection="1">
      <alignment horizontal="center" vertical="center" shrinkToFit="1"/>
      <protection locked="0"/>
    </xf>
    <xf numFmtId="38" fontId="4" fillId="2" borderId="2" xfId="1" applyFont="1" applyFill="1" applyBorder="1" applyAlignment="1" applyProtection="1">
      <alignment vertical="center" shrinkToFit="1"/>
      <protection locked="0"/>
    </xf>
    <xf numFmtId="38" fontId="4" fillId="0" borderId="2" xfId="1" applyFont="1" applyBorder="1" applyAlignment="1" applyProtection="1">
      <alignment horizontal="center" vertical="center" shrinkToFit="1"/>
      <protection locked="0"/>
    </xf>
    <xf numFmtId="38" fontId="5" fillId="0" borderId="2" xfId="1" applyFont="1" applyBorder="1" applyAlignment="1" applyProtection="1">
      <alignment horizontal="center" vertical="center" shrinkToFit="1"/>
      <protection locked="0"/>
    </xf>
    <xf numFmtId="38" fontId="6" fillId="2" borderId="2" xfId="1" applyFont="1" applyFill="1" applyBorder="1" applyAlignment="1" applyProtection="1">
      <alignment vertical="center" shrinkToFit="1"/>
      <protection locked="0"/>
    </xf>
    <xf numFmtId="38" fontId="6" fillId="2" borderId="2" xfId="1" applyFont="1" applyFill="1" applyBorder="1" applyAlignment="1" applyProtection="1">
      <alignment horizontal="center" vertical="center" shrinkToFit="1"/>
      <protection locked="0"/>
    </xf>
    <xf numFmtId="38" fontId="5" fillId="2" borderId="2" xfId="1" applyFont="1" applyFill="1" applyBorder="1" applyAlignment="1" applyProtection="1">
      <alignment horizontal="center" vertical="center" shrinkToFit="1"/>
      <protection locked="0"/>
    </xf>
    <xf numFmtId="0" fontId="4" fillId="0" borderId="0" xfId="0" applyFont="1" applyAlignment="1">
      <alignment vertical="center" shrinkToFit="1"/>
    </xf>
    <xf numFmtId="38" fontId="4" fillId="0" borderId="0" xfId="1" applyFont="1" applyBorder="1" applyAlignment="1">
      <alignment vertical="center" shrinkToFit="1"/>
    </xf>
    <xf numFmtId="38" fontId="4" fillId="0" borderId="0" xfId="1" applyFont="1" applyBorder="1" applyAlignment="1">
      <alignment horizontal="center" vertical="center" shrinkToFit="1"/>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shrinkToFit="1"/>
      <protection locked="0"/>
    </xf>
    <xf numFmtId="0" fontId="18" fillId="0" borderId="0" xfId="0" applyFont="1">
      <alignment vertical="center"/>
    </xf>
    <xf numFmtId="0" fontId="2" fillId="0" borderId="1" xfId="0" applyFont="1" applyBorder="1" applyAlignment="1">
      <alignment vertical="center" justifyLastLine="1" shrinkToFit="1"/>
    </xf>
    <xf numFmtId="0" fontId="2" fillId="0" borderId="0" xfId="0" applyFont="1" applyAlignment="1">
      <alignment vertical="center" shrinkToFit="1"/>
    </xf>
    <xf numFmtId="0" fontId="2" fillId="0" borderId="0" xfId="0" applyFont="1" applyAlignment="1">
      <alignment horizontal="center" vertical="center" shrinkToFit="1"/>
    </xf>
    <xf numFmtId="56" fontId="4" fillId="0" borderId="2" xfId="0" applyNumberFormat="1" applyFont="1" applyBorder="1" applyAlignment="1">
      <alignment horizontal="right" vertical="center" shrinkToFit="1"/>
    </xf>
    <xf numFmtId="38" fontId="5" fillId="0" borderId="2" xfId="1" applyFont="1" applyBorder="1" applyAlignment="1">
      <alignment horizontal="center" vertical="center" shrinkToFit="1"/>
    </xf>
    <xf numFmtId="38" fontId="6" fillId="2" borderId="2" xfId="1" applyFont="1" applyFill="1" applyBorder="1" applyAlignment="1">
      <alignment vertical="center" shrinkToFit="1"/>
    </xf>
    <xf numFmtId="38" fontId="5" fillId="2" borderId="2" xfId="1" applyFont="1" applyFill="1" applyBorder="1" applyAlignment="1">
      <alignment horizontal="center" vertical="center" shrinkToFit="1"/>
    </xf>
    <xf numFmtId="0" fontId="19" fillId="0" borderId="0" xfId="0" applyFont="1">
      <alignment vertical="center"/>
    </xf>
    <xf numFmtId="0" fontId="19" fillId="5" borderId="2" xfId="0" applyFont="1" applyFill="1" applyBorder="1" applyAlignment="1">
      <alignment horizontal="right" vertical="center"/>
    </xf>
    <xf numFmtId="0" fontId="19" fillId="5" borderId="21" xfId="0" applyFont="1" applyFill="1" applyBorder="1" applyAlignment="1">
      <alignment horizontal="right" vertical="center"/>
    </xf>
    <xf numFmtId="0" fontId="21" fillId="0" borderId="0" xfId="0" applyFont="1">
      <alignment vertical="center"/>
    </xf>
    <xf numFmtId="38" fontId="4" fillId="6" borderId="2" xfId="1" applyFont="1" applyFill="1" applyBorder="1" applyAlignment="1">
      <alignment horizontal="center" vertical="center" shrinkToFit="1"/>
    </xf>
    <xf numFmtId="38" fontId="6" fillId="6" borderId="2" xfId="1" applyFont="1" applyFill="1" applyBorder="1" applyAlignment="1">
      <alignment horizontal="center" vertical="center" shrinkToFit="1"/>
    </xf>
    <xf numFmtId="38" fontId="4" fillId="3" borderId="2" xfId="1" applyFont="1" applyFill="1" applyBorder="1" applyAlignment="1">
      <alignment vertical="center" shrinkToFit="1"/>
    </xf>
    <xf numFmtId="0" fontId="20" fillId="4" borderId="0" xfId="0" applyFont="1" applyFill="1">
      <alignment vertical="center"/>
    </xf>
    <xf numFmtId="0" fontId="21" fillId="4" borderId="0" xfId="0" applyFont="1" applyFill="1">
      <alignment vertical="center"/>
    </xf>
    <xf numFmtId="0" fontId="0" fillId="4" borderId="0" xfId="0" applyFill="1" applyAlignment="1">
      <alignment vertical="center" shrinkToFit="1"/>
    </xf>
    <xf numFmtId="0" fontId="22" fillId="0" borderId="0" xfId="0" applyFont="1">
      <alignment vertical="center"/>
    </xf>
    <xf numFmtId="0" fontId="23" fillId="0" borderId="0" xfId="0" applyFont="1">
      <alignment vertical="center"/>
    </xf>
    <xf numFmtId="0" fontId="23" fillId="0" borderId="0" xfId="0" applyFont="1" applyAlignment="1">
      <alignment vertical="center" shrinkToFit="1"/>
    </xf>
    <xf numFmtId="0" fontId="24" fillId="0" borderId="0" xfId="0" applyFont="1">
      <alignment vertical="center"/>
    </xf>
    <xf numFmtId="0" fontId="25" fillId="0" borderId="0" xfId="0" applyFont="1">
      <alignment vertical="center"/>
    </xf>
    <xf numFmtId="0" fontId="25" fillId="0" borderId="0" xfId="0" applyFont="1" applyAlignment="1">
      <alignment vertical="center" shrinkToFit="1"/>
    </xf>
    <xf numFmtId="38" fontId="0" fillId="4" borderId="2" xfId="0" applyNumberFormat="1" applyFill="1" applyBorder="1">
      <alignment vertical="center"/>
    </xf>
    <xf numFmtId="38" fontId="0" fillId="2" borderId="19" xfId="1" applyFont="1" applyFill="1" applyBorder="1">
      <alignment vertical="center"/>
    </xf>
    <xf numFmtId="38" fontId="0" fillId="2" borderId="19" xfId="1" applyFont="1" applyFill="1" applyBorder="1" applyAlignment="1">
      <alignment vertical="center" wrapText="1"/>
    </xf>
    <xf numFmtId="38" fontId="0" fillId="2" borderId="2" xfId="1" applyFont="1" applyFill="1" applyBorder="1" applyAlignment="1">
      <alignment vertical="center" wrapText="1"/>
    </xf>
    <xf numFmtId="38" fontId="0" fillId="0" borderId="0" xfId="0" applyNumberFormat="1">
      <alignment vertical="center"/>
    </xf>
    <xf numFmtId="0" fontId="4" fillId="2" borderId="2" xfId="0" applyFont="1" applyFill="1" applyBorder="1" applyAlignment="1">
      <alignment horizontal="center" vertical="center" shrinkToFit="1"/>
    </xf>
    <xf numFmtId="0" fontId="4" fillId="2" borderId="2" xfId="0" applyFont="1" applyFill="1" applyBorder="1" applyAlignment="1">
      <alignment vertical="center" shrinkToFit="1"/>
    </xf>
    <xf numFmtId="0" fontId="7" fillId="4" borderId="2" xfId="0" applyFont="1" applyFill="1" applyBorder="1" applyAlignment="1">
      <alignment vertical="center" wrapText="1" shrinkToFit="1"/>
    </xf>
    <xf numFmtId="0" fontId="10" fillId="4" borderId="19" xfId="0" applyFont="1" applyFill="1" applyBorder="1" applyAlignment="1">
      <alignment vertical="center" wrapText="1"/>
    </xf>
    <xf numFmtId="0" fontId="13" fillId="4" borderId="19" xfId="0" applyFont="1" applyFill="1" applyBorder="1" applyAlignment="1">
      <alignment vertical="center" wrapText="1"/>
    </xf>
    <xf numFmtId="0" fontId="10" fillId="2" borderId="0" xfId="0" applyFont="1" applyFill="1">
      <alignment vertical="center"/>
    </xf>
    <xf numFmtId="0" fontId="8" fillId="2" borderId="0" xfId="0" applyFont="1" applyFill="1" applyAlignment="1" applyProtection="1">
      <alignment horizontal="right" vertical="center" wrapText="1"/>
      <protection locked="0"/>
    </xf>
    <xf numFmtId="0" fontId="7" fillId="2" borderId="0" xfId="0" applyFont="1" applyFill="1" applyProtection="1">
      <alignment vertical="center"/>
      <protection locked="0"/>
    </xf>
    <xf numFmtId="0" fontId="11" fillId="2" borderId="0" xfId="0" applyFont="1" applyFill="1" applyAlignment="1" applyProtection="1">
      <alignment horizontal="right" vertical="center" wrapText="1"/>
      <protection locked="0"/>
    </xf>
    <xf numFmtId="0" fontId="7" fillId="2" borderId="0" xfId="0" applyFont="1" applyFill="1" applyAlignment="1">
      <alignment horizontal="center" vertical="center"/>
    </xf>
    <xf numFmtId="0" fontId="12" fillId="2" borderId="0" xfId="0" applyFont="1" applyFill="1">
      <alignmen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vertical="center" shrinkToFit="1"/>
    </xf>
    <xf numFmtId="38" fontId="16" fillId="2" borderId="10" xfId="1" applyFont="1" applyFill="1" applyBorder="1" applyProtection="1">
      <alignment vertical="center"/>
    </xf>
    <xf numFmtId="0" fontId="10" fillId="2" borderId="11" xfId="0" applyFont="1" applyFill="1" applyBorder="1" applyAlignment="1">
      <alignment vertical="center" wrapText="1"/>
    </xf>
    <xf numFmtId="0" fontId="7" fillId="2" borderId="12" xfId="0" applyFont="1" applyFill="1" applyBorder="1">
      <alignment vertical="center"/>
    </xf>
    <xf numFmtId="0" fontId="7" fillId="2" borderId="13" xfId="0" applyFont="1" applyFill="1" applyBorder="1" applyAlignment="1">
      <alignment vertical="center" shrinkToFit="1"/>
    </xf>
    <xf numFmtId="38" fontId="16" fillId="2" borderId="2" xfId="1" applyFont="1" applyFill="1" applyBorder="1" applyProtection="1">
      <alignment vertical="center"/>
    </xf>
    <xf numFmtId="0" fontId="10" fillId="2" borderId="14" xfId="0" applyFont="1" applyFill="1" applyBorder="1" applyAlignment="1">
      <alignment vertical="center" wrapText="1"/>
    </xf>
    <xf numFmtId="0" fontId="7" fillId="2" borderId="2" xfId="0" applyFont="1" applyFill="1" applyBorder="1" applyAlignment="1">
      <alignment vertical="center" wrapText="1"/>
    </xf>
    <xf numFmtId="38" fontId="7" fillId="2" borderId="14" xfId="1" applyFont="1" applyFill="1" applyBorder="1" applyProtection="1">
      <alignment vertical="center"/>
    </xf>
    <xf numFmtId="38" fontId="7" fillId="2" borderId="14" xfId="1" applyFont="1" applyFill="1" applyBorder="1" applyAlignment="1" applyProtection="1">
      <alignment vertical="center" wrapText="1"/>
    </xf>
    <xf numFmtId="0" fontId="7" fillId="2" borderId="15" xfId="0" applyFont="1" applyFill="1" applyBorder="1">
      <alignment vertical="center"/>
    </xf>
    <xf numFmtId="0" fontId="7" fillId="2" borderId="16" xfId="0" applyFont="1" applyFill="1" applyBorder="1" applyAlignment="1">
      <alignment horizontal="center" vertical="center"/>
    </xf>
    <xf numFmtId="38" fontId="16" fillId="2" borderId="16" xfId="1" applyFont="1" applyFill="1" applyBorder="1" applyProtection="1">
      <alignment vertical="center"/>
    </xf>
    <xf numFmtId="0" fontId="10" fillId="2" borderId="17" xfId="0" applyFont="1" applyFill="1" applyBorder="1" applyAlignment="1">
      <alignment vertical="center" wrapText="1"/>
    </xf>
    <xf numFmtId="0" fontId="10" fillId="2" borderId="2" xfId="0" applyFont="1" applyFill="1" applyBorder="1" applyAlignment="1">
      <alignment vertical="center" wrapText="1"/>
    </xf>
    <xf numFmtId="0" fontId="0" fillId="0" borderId="0" xfId="0"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left" vertical="center"/>
    </xf>
    <xf numFmtId="0" fontId="0" fillId="0" borderId="0" xfId="0" applyAlignment="1">
      <alignment horizontal="center" vertical="center" shrinkToFit="1"/>
    </xf>
    <xf numFmtId="0" fontId="18" fillId="5" borderId="2" xfId="0" applyFont="1" applyFill="1" applyBorder="1" applyAlignment="1">
      <alignment horizontal="center" vertical="center"/>
    </xf>
    <xf numFmtId="38" fontId="19" fillId="5" borderId="2" xfId="0" applyNumberFormat="1" applyFont="1" applyFill="1" applyBorder="1" applyAlignment="1">
      <alignment horizontal="center" vertical="center" shrinkToFit="1"/>
    </xf>
    <xf numFmtId="38" fontId="19" fillId="5" borderId="21" xfId="0" applyNumberFormat="1" applyFont="1" applyFill="1" applyBorder="1" applyAlignment="1">
      <alignment horizontal="center" vertical="center" shrinkToFit="1"/>
    </xf>
    <xf numFmtId="0" fontId="19" fillId="5" borderId="2" xfId="0" applyFont="1" applyFill="1" applyBorder="1" applyAlignment="1">
      <alignment horizontal="left" vertical="center" wrapText="1" shrinkToFit="1"/>
    </xf>
    <xf numFmtId="0" fontId="27" fillId="0" borderId="23" xfId="0" applyFont="1" applyBorder="1" applyAlignment="1">
      <alignment horizontal="center" vertical="center" textRotation="255" wrapText="1"/>
    </xf>
    <xf numFmtId="0" fontId="28" fillId="0" borderId="23" xfId="0" applyFont="1" applyBorder="1" applyAlignment="1">
      <alignment horizontal="center" vertical="center" textRotation="255"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38" fontId="0" fillId="0" borderId="0" xfId="0" applyNumberFormat="1" applyAlignment="1">
      <alignment horizontal="right" vertical="center" shrinkToFit="1"/>
    </xf>
    <xf numFmtId="0" fontId="0" fillId="0" borderId="0" xfId="0" applyAlignment="1">
      <alignment horizontal="right" vertical="center" shrinkToFit="1"/>
    </xf>
    <xf numFmtId="0" fontId="0" fillId="0" borderId="18" xfId="0" applyBorder="1" applyAlignment="1">
      <alignment horizontal="right" vertical="center" shrinkToFit="1"/>
    </xf>
    <xf numFmtId="0" fontId="15" fillId="0" borderId="0" xfId="0" applyFont="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18" xfId="0" applyBorder="1" applyAlignment="1">
      <alignment horizontal="center" vertical="center"/>
    </xf>
    <xf numFmtId="0" fontId="4" fillId="0" borderId="19"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3" xfId="0" applyFont="1" applyBorder="1" applyAlignment="1">
      <alignment horizontal="center" vertical="center" shrinkToFit="1"/>
    </xf>
    <xf numFmtId="38" fontId="0" fillId="0" borderId="2" xfId="0" applyNumberFormat="1" applyBorder="1" applyAlignment="1">
      <alignment horizontal="right" vertical="center" shrinkToFit="1"/>
    </xf>
    <xf numFmtId="0" fontId="0" fillId="0" borderId="2" xfId="0" applyBorder="1" applyAlignment="1">
      <alignment horizontal="right" vertical="center" shrinkToFit="1"/>
    </xf>
    <xf numFmtId="38" fontId="0" fillId="0" borderId="19" xfId="0" applyNumberFormat="1" applyBorder="1" applyAlignment="1">
      <alignment horizontal="right" vertical="center" shrinkToFit="1"/>
    </xf>
    <xf numFmtId="38" fontId="0" fillId="0" borderId="13" xfId="0" applyNumberFormat="1" applyBorder="1" applyAlignment="1">
      <alignment horizontal="right" vertical="center" shrinkToFit="1"/>
    </xf>
    <xf numFmtId="0" fontId="17" fillId="0" borderId="0" xfId="0" applyFont="1" applyAlignment="1">
      <alignment horizontal="center" vertical="center"/>
    </xf>
    <xf numFmtId="0" fontId="7" fillId="2" borderId="3" xfId="0" applyFont="1" applyFill="1" applyBorder="1" applyAlignment="1" applyProtection="1">
      <alignment horizontal="center" vertical="center"/>
      <protection locked="0"/>
    </xf>
    <xf numFmtId="0" fontId="26" fillId="2" borderId="0" xfId="0" applyFont="1" applyFill="1" applyAlignment="1">
      <alignment horizontal="center" vertical="center" shrinkToFit="1"/>
    </xf>
    <xf numFmtId="0" fontId="9" fillId="2" borderId="0" xfId="0"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CFFCC"/>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80010</xdr:colOff>
      <xdr:row>2</xdr:row>
      <xdr:rowOff>133350</xdr:rowOff>
    </xdr:from>
    <xdr:to>
      <xdr:col>14</xdr:col>
      <xdr:colOff>133350</xdr:colOff>
      <xdr:row>22</xdr:row>
      <xdr:rowOff>0</xdr:rowOff>
    </xdr:to>
    <xdr:sp macro="" textlink="">
      <xdr:nvSpPr>
        <xdr:cNvPr id="2" name="吹き出し: 角を丸めた四角形 1">
          <a:extLst>
            <a:ext uri="{FF2B5EF4-FFF2-40B4-BE49-F238E27FC236}">
              <a16:creationId xmlns:a16="http://schemas.microsoft.com/office/drawing/2014/main" id="{5F3BB99F-E5AE-46D5-92A7-5657A55DDD17}"/>
            </a:ext>
          </a:extLst>
        </xdr:cNvPr>
        <xdr:cNvSpPr/>
      </xdr:nvSpPr>
      <xdr:spPr>
        <a:xfrm>
          <a:off x="6817360" y="647700"/>
          <a:ext cx="2186940" cy="4775200"/>
        </a:xfrm>
        <a:prstGeom prst="wedgeRoundRectCallout">
          <a:avLst>
            <a:gd name="adj1" fmla="val -59790"/>
            <a:gd name="adj2" fmla="val -24253"/>
            <a:gd name="adj3" fmla="val 16667"/>
          </a:avLst>
        </a:prstGeom>
        <a:solidFill>
          <a:srgbClr val="C9FFE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本部報告用の整理</a:t>
          </a:r>
          <a:r>
            <a:rPr kumimoji="1" lang="en-US" altLang="ja-JP" sz="1400">
              <a:solidFill>
                <a:srgbClr val="FF0000"/>
              </a:solidFill>
            </a:rPr>
            <a:t>No</a:t>
          </a:r>
          <a:r>
            <a:rPr kumimoji="1" lang="ja-JP" altLang="en-US" sz="1400">
              <a:solidFill>
                <a:srgbClr val="FF0000"/>
              </a:solidFill>
            </a:rPr>
            <a:t>を入力すると、整理№毎の集計計算により</a:t>
          </a:r>
          <a:endParaRPr kumimoji="1" lang="en-US" altLang="ja-JP" sz="1400">
            <a:solidFill>
              <a:srgbClr val="FF0000"/>
            </a:solidFill>
          </a:endParaRPr>
        </a:p>
        <a:p>
          <a:pPr algn="l"/>
          <a:r>
            <a:rPr kumimoji="1" lang="ja-JP" altLang="en-US" sz="1400">
              <a:solidFill>
                <a:srgbClr val="FF0000"/>
              </a:solidFill>
            </a:rPr>
            <a:t>「月間集計表」</a:t>
          </a:r>
          <a:endParaRPr kumimoji="1" lang="en-US" altLang="ja-JP" sz="1400">
            <a:solidFill>
              <a:srgbClr val="FF0000"/>
            </a:solidFill>
          </a:endParaRPr>
        </a:p>
        <a:p>
          <a:pPr algn="l"/>
          <a:r>
            <a:rPr kumimoji="1" lang="ja-JP" altLang="en-US" sz="1400">
              <a:solidFill>
                <a:srgbClr val="FF0000"/>
              </a:solidFill>
            </a:rPr>
            <a:t>「当月収支のまとめ」</a:t>
          </a:r>
          <a:endParaRPr kumimoji="1" lang="en-US" altLang="ja-JP" sz="1400">
            <a:solidFill>
              <a:srgbClr val="FF0000"/>
            </a:solidFill>
          </a:endParaRPr>
        </a:p>
        <a:p>
          <a:pPr algn="l"/>
          <a:r>
            <a:rPr kumimoji="1" lang="ja-JP" altLang="en-US" sz="1400">
              <a:solidFill>
                <a:srgbClr val="FF0000"/>
              </a:solidFill>
            </a:rPr>
            <a:t>　並びに</a:t>
          </a:r>
          <a:endParaRPr kumimoji="1" lang="en-US" altLang="ja-JP" sz="1400">
            <a:solidFill>
              <a:srgbClr val="FF0000"/>
            </a:solidFill>
          </a:endParaRPr>
        </a:p>
        <a:p>
          <a:pPr algn="l"/>
          <a:r>
            <a:rPr kumimoji="1" lang="ja-JP" altLang="en-US" sz="1400">
              <a:solidFill>
                <a:srgbClr val="FF0000"/>
              </a:solidFill>
            </a:rPr>
            <a:t>「年間集計」</a:t>
          </a:r>
          <a:endParaRPr kumimoji="1" lang="en-US" altLang="ja-JP" sz="1400">
            <a:solidFill>
              <a:srgbClr val="FF0000"/>
            </a:solidFill>
          </a:endParaRPr>
        </a:p>
        <a:p>
          <a:pPr algn="l"/>
          <a:r>
            <a:rPr kumimoji="1" lang="ja-JP" altLang="en-US" sz="1400">
              <a:solidFill>
                <a:srgbClr val="FF0000"/>
              </a:solidFill>
            </a:rPr>
            <a:t>　及び</a:t>
          </a:r>
          <a:endParaRPr kumimoji="1" lang="en-US" altLang="ja-JP" sz="1400">
            <a:solidFill>
              <a:srgbClr val="FF0000"/>
            </a:solidFill>
          </a:endParaRPr>
        </a:p>
        <a:p>
          <a:pPr algn="l"/>
          <a:r>
            <a:rPr kumimoji="1" lang="ja-JP" altLang="en-US" sz="1400">
              <a:solidFill>
                <a:srgbClr val="FF0000"/>
              </a:solidFill>
            </a:rPr>
            <a:t>　本部提出資料</a:t>
          </a:r>
          <a:endParaRPr kumimoji="1" lang="en-US" altLang="ja-JP" sz="1400">
            <a:solidFill>
              <a:srgbClr val="FF0000"/>
            </a:solidFill>
          </a:endParaRPr>
        </a:p>
        <a:p>
          <a:pPr algn="l"/>
          <a:r>
            <a:rPr kumimoji="1" lang="ja-JP" altLang="en-US" sz="1400">
              <a:solidFill>
                <a:srgbClr val="FF0000"/>
              </a:solidFill>
            </a:rPr>
            <a:t>「支部会計報告」に</a:t>
          </a:r>
          <a:endParaRPr kumimoji="1" lang="en-US" altLang="ja-JP" sz="1400">
            <a:solidFill>
              <a:srgbClr val="FF0000"/>
            </a:solidFill>
          </a:endParaRPr>
        </a:p>
        <a:p>
          <a:pPr algn="l"/>
          <a:r>
            <a:rPr kumimoji="1" lang="en-US" altLang="ja-JP" sz="1400">
              <a:solidFill>
                <a:srgbClr val="FF0000"/>
              </a:solidFill>
            </a:rPr>
            <a:t>  </a:t>
          </a:r>
          <a:r>
            <a:rPr kumimoji="1" lang="ja-JP" altLang="en-US" sz="1400">
              <a:solidFill>
                <a:srgbClr val="FF0000"/>
              </a:solidFill>
            </a:rPr>
            <a:t>  預金出納簿分と</a:t>
          </a:r>
          <a:endParaRPr kumimoji="1" lang="en-US" altLang="ja-JP" sz="1400">
            <a:solidFill>
              <a:srgbClr val="FF0000"/>
            </a:solidFill>
          </a:endParaRPr>
        </a:p>
        <a:p>
          <a:pPr algn="l"/>
          <a:r>
            <a:rPr kumimoji="1" lang="ja-JP" altLang="en-US" sz="1400">
              <a:solidFill>
                <a:srgbClr val="FF0000"/>
              </a:solidFill>
            </a:rPr>
            <a:t>　現金出納簿分を</a:t>
          </a:r>
          <a:endParaRPr kumimoji="1" lang="en-US" altLang="ja-JP" sz="1400">
            <a:solidFill>
              <a:srgbClr val="FF0000"/>
            </a:solidFill>
          </a:endParaRPr>
        </a:p>
        <a:p>
          <a:pPr algn="l"/>
          <a:r>
            <a:rPr kumimoji="1" lang="ja-JP" altLang="en-US" sz="1400">
              <a:solidFill>
                <a:srgbClr val="FF0000"/>
              </a:solidFill>
            </a:rPr>
            <a:t>　自動集計する仕組み</a:t>
          </a:r>
          <a:endParaRPr kumimoji="1" lang="en-US" altLang="ja-JP" sz="1400">
            <a:solidFill>
              <a:srgbClr val="FF0000"/>
            </a:solidFill>
          </a:endParaRPr>
        </a:p>
        <a:p>
          <a:pPr algn="l"/>
          <a:r>
            <a:rPr kumimoji="1" lang="ja-JP" altLang="en-US" sz="1400">
              <a:solidFill>
                <a:srgbClr val="FF0000"/>
              </a:solidFill>
            </a:rPr>
            <a:t>　の帳票になります。</a:t>
          </a:r>
          <a:endParaRPr kumimoji="1" lang="en-US" altLang="ja-JP" sz="1400">
            <a:solidFill>
              <a:srgbClr val="FF0000"/>
            </a:solidFill>
          </a:endParaRPr>
        </a:p>
        <a:p>
          <a:pPr algn="l"/>
          <a:endParaRPr kumimoji="1" lang="ja-JP" altLang="en-US" sz="1100"/>
        </a:p>
      </xdr:txBody>
    </xdr:sp>
    <xdr:clientData/>
  </xdr:twoCellAnchor>
  <xdr:twoCellAnchor>
    <xdr:from>
      <xdr:col>7</xdr:col>
      <xdr:colOff>222250</xdr:colOff>
      <xdr:row>44</xdr:row>
      <xdr:rowOff>127000</xdr:rowOff>
    </xdr:from>
    <xdr:to>
      <xdr:col>12</xdr:col>
      <xdr:colOff>588010</xdr:colOff>
      <xdr:row>48</xdr:row>
      <xdr:rowOff>279400</xdr:rowOff>
    </xdr:to>
    <xdr:sp macro="" textlink="">
      <xdr:nvSpPr>
        <xdr:cNvPr id="3" name="吹き出し: 角を丸めた四角形 2">
          <a:extLst>
            <a:ext uri="{FF2B5EF4-FFF2-40B4-BE49-F238E27FC236}">
              <a16:creationId xmlns:a16="http://schemas.microsoft.com/office/drawing/2014/main" id="{79E41D8A-3AEF-4022-8908-397936C83F93}"/>
            </a:ext>
          </a:extLst>
        </xdr:cNvPr>
        <xdr:cNvSpPr/>
      </xdr:nvSpPr>
      <xdr:spPr>
        <a:xfrm>
          <a:off x="5245100" y="11969750"/>
          <a:ext cx="3401060" cy="2393950"/>
        </a:xfrm>
        <a:prstGeom prst="wedgeRoundRectCallout">
          <a:avLst>
            <a:gd name="adj1" fmla="val -56440"/>
            <a:gd name="adj2" fmla="val -2548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424180</xdr:colOff>
      <xdr:row>44</xdr:row>
      <xdr:rowOff>257810</xdr:rowOff>
    </xdr:from>
    <xdr:to>
      <xdr:col>12</xdr:col>
      <xdr:colOff>401320</xdr:colOff>
      <xdr:row>48</xdr:row>
      <xdr:rowOff>88900</xdr:rowOff>
    </xdr:to>
    <xdr:sp macro="" textlink="">
      <xdr:nvSpPr>
        <xdr:cNvPr id="4" name="Text Box 1">
          <a:extLst>
            <a:ext uri="{FF2B5EF4-FFF2-40B4-BE49-F238E27FC236}">
              <a16:creationId xmlns:a16="http://schemas.microsoft.com/office/drawing/2014/main" id="{BA316307-93FC-4592-8C38-77DA1D8EFA12}"/>
            </a:ext>
          </a:extLst>
        </xdr:cNvPr>
        <xdr:cNvSpPr txBox="1">
          <a:spLocks noChangeArrowheads="1"/>
        </xdr:cNvSpPr>
      </xdr:nvSpPr>
      <xdr:spPr bwMode="auto">
        <a:xfrm>
          <a:off x="5447030" y="12100560"/>
          <a:ext cx="3012440" cy="2072640"/>
        </a:xfrm>
        <a:prstGeom prst="rect">
          <a:avLst/>
        </a:prstGeom>
        <a:solidFill>
          <a:srgbClr val="FFFF00"/>
        </a:solidFill>
        <a:ln w="9525">
          <a:noFill/>
          <a:miter lim="800000"/>
          <a:headEnd/>
          <a:tailEnd/>
        </a:ln>
      </xdr:spPr>
      <xdr:txBody>
        <a:bodyPr vertOverflow="clip" wrap="square" lIns="36576" tIns="45720" rIns="0" bIns="0" anchor="t" upright="1"/>
        <a:lstStyle/>
        <a:p>
          <a:pPr algn="l" rtl="0">
            <a:defRPr sz="1000"/>
          </a:pPr>
          <a:r>
            <a:rPr lang="ja-JP" altLang="en-US" sz="1100" b="0" i="0" u="none" strike="noStrike" baseline="0">
              <a:solidFill>
                <a:srgbClr val="000000"/>
              </a:solidFill>
              <a:latin typeface="游ゴシック"/>
              <a:ea typeface="游ゴシック"/>
            </a:rPr>
            <a:t>その他「収支非該当」　整理№</a:t>
          </a:r>
          <a:r>
            <a:rPr lang="en-US" altLang="ja-JP" sz="1100" b="0" i="0" u="none" strike="noStrike" baseline="0">
              <a:solidFill>
                <a:srgbClr val="000000"/>
              </a:solidFill>
              <a:latin typeface="游ゴシック"/>
              <a:ea typeface="游ゴシック"/>
            </a:rPr>
            <a:t>100</a:t>
          </a:r>
          <a:r>
            <a:rPr lang="ja-JP" altLang="en-US" sz="1100" b="0" i="0" u="none" strike="noStrike" baseline="0">
              <a:solidFill>
                <a:srgbClr val="000000"/>
              </a:solidFill>
              <a:latin typeface="游ゴシック"/>
              <a:ea typeface="游ゴシック"/>
            </a:rPr>
            <a:t>＆</a:t>
          </a:r>
          <a:r>
            <a:rPr lang="en-US" altLang="ja-JP" sz="1100" b="0" i="0" u="none" strike="noStrike" baseline="0">
              <a:solidFill>
                <a:srgbClr val="000000"/>
              </a:solidFill>
              <a:latin typeface="游ゴシック"/>
              <a:ea typeface="游ゴシック"/>
            </a:rPr>
            <a:t>200</a:t>
          </a:r>
          <a:r>
            <a:rPr lang="ja-JP" altLang="en-US" sz="1100" b="0" i="0" u="none" strike="noStrike" baseline="0">
              <a:solidFill>
                <a:srgbClr val="000000"/>
              </a:solidFill>
              <a:latin typeface="游ゴシック"/>
              <a:ea typeface="游ゴシック"/>
            </a:rPr>
            <a:t>は、</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収支に関係ない単なる入金＆出金扱い分を</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区分する項目です。　</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例　預金口座より小口現金へ払出した</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預金口座より小口現金へ受け入れた。</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一時立替金の受払対象となる入出金を</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した等</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★従って、上記収支のまとめは非該当額除く</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集計になります。</a:t>
          </a:r>
        </a:p>
      </xdr:txBody>
    </xdr:sp>
    <xdr:clientData/>
  </xdr:twoCellAnchor>
  <xdr:twoCellAnchor>
    <xdr:from>
      <xdr:col>5</xdr:col>
      <xdr:colOff>228600</xdr:colOff>
      <xdr:row>6</xdr:row>
      <xdr:rowOff>205740</xdr:rowOff>
    </xdr:from>
    <xdr:to>
      <xdr:col>7</xdr:col>
      <xdr:colOff>121920</xdr:colOff>
      <xdr:row>33</xdr:row>
      <xdr:rowOff>99060</xdr:rowOff>
    </xdr:to>
    <xdr:cxnSp macro="">
      <xdr:nvCxnSpPr>
        <xdr:cNvPr id="5" name="コネクタ: 曲線 4">
          <a:extLst>
            <a:ext uri="{FF2B5EF4-FFF2-40B4-BE49-F238E27FC236}">
              <a16:creationId xmlns:a16="http://schemas.microsoft.com/office/drawing/2014/main" id="{2A77E5AF-57B4-45D0-ADF9-4857D6635E77}"/>
            </a:ext>
          </a:extLst>
        </xdr:cNvPr>
        <xdr:cNvCxnSpPr/>
      </xdr:nvCxnSpPr>
      <xdr:spPr>
        <a:xfrm rot="16200000" flipH="1">
          <a:off x="2815590" y="3021330"/>
          <a:ext cx="3939540" cy="1234440"/>
        </a:xfrm>
        <a:prstGeom prst="curvedConnector3">
          <a:avLst>
            <a:gd name="adj1" fmla="val 108414"/>
          </a:avLst>
        </a:prstGeom>
        <a:ln w="254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411480</xdr:colOff>
      <xdr:row>34</xdr:row>
      <xdr:rowOff>220980</xdr:rowOff>
    </xdr:from>
    <xdr:to>
      <xdr:col>12</xdr:col>
      <xdr:colOff>518160</xdr:colOff>
      <xdr:row>36</xdr:row>
      <xdr:rowOff>137160</xdr:rowOff>
    </xdr:to>
    <xdr:sp macro="" textlink="">
      <xdr:nvSpPr>
        <xdr:cNvPr id="6" name="吹き出し: 角を丸めた四角形 5">
          <a:extLst>
            <a:ext uri="{FF2B5EF4-FFF2-40B4-BE49-F238E27FC236}">
              <a16:creationId xmlns:a16="http://schemas.microsoft.com/office/drawing/2014/main" id="{71F75AB6-011B-4A7D-82B9-B8AA51BEF421}"/>
            </a:ext>
          </a:extLst>
        </xdr:cNvPr>
        <xdr:cNvSpPr/>
      </xdr:nvSpPr>
      <xdr:spPr>
        <a:xfrm>
          <a:off x="5021580" y="5958840"/>
          <a:ext cx="3832860" cy="373380"/>
        </a:xfrm>
        <a:prstGeom prst="wedgeRoundRectCallout">
          <a:avLst>
            <a:gd name="adj1" fmla="val -33230"/>
            <a:gd name="adj2" fmla="val -104555"/>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当月残高は、翌月記帳の前月繰越金へ自動転記します。</a:t>
          </a:r>
        </a:p>
      </xdr:txBody>
    </xdr:sp>
    <xdr:clientData/>
  </xdr:twoCellAnchor>
  <xdr:twoCellAnchor>
    <xdr:from>
      <xdr:col>7</xdr:col>
      <xdr:colOff>247650</xdr:colOff>
      <xdr:row>51</xdr:row>
      <xdr:rowOff>666750</xdr:rowOff>
    </xdr:from>
    <xdr:to>
      <xdr:col>12</xdr:col>
      <xdr:colOff>95250</xdr:colOff>
      <xdr:row>58</xdr:row>
      <xdr:rowOff>9525</xdr:rowOff>
    </xdr:to>
    <xdr:sp macro="" textlink="">
      <xdr:nvSpPr>
        <xdr:cNvPr id="7" name="吹き出し: 角を丸めた四角形 6">
          <a:extLst>
            <a:ext uri="{FF2B5EF4-FFF2-40B4-BE49-F238E27FC236}">
              <a16:creationId xmlns:a16="http://schemas.microsoft.com/office/drawing/2014/main" id="{DD8E0200-B2AD-44D4-F443-B4396BEA95FE}"/>
            </a:ext>
          </a:extLst>
        </xdr:cNvPr>
        <xdr:cNvSpPr/>
      </xdr:nvSpPr>
      <xdr:spPr>
        <a:xfrm>
          <a:off x="5295900" y="16240125"/>
          <a:ext cx="2924175" cy="3124200"/>
        </a:xfrm>
        <a:prstGeom prst="wedgeRoundRectCallout">
          <a:avLst>
            <a:gd name="adj1" fmla="val -58798"/>
            <a:gd name="adj2" fmla="val -35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消費税インボイス制度適用区分</a:t>
          </a:r>
          <a:endParaRPr kumimoji="1" lang="en-US" altLang="ja-JP" sz="1200" b="1">
            <a:solidFill>
              <a:srgbClr val="FF0000"/>
            </a:solidFill>
          </a:endParaRPr>
        </a:p>
        <a:p>
          <a:pPr algn="l"/>
          <a:r>
            <a:rPr kumimoji="1" lang="ja-JP" altLang="en-US" sz="1200" b="1">
              <a:solidFill>
                <a:srgbClr val="FF0000"/>
              </a:solidFill>
            </a:rPr>
            <a:t>令和８年４月１日以降謝金支払時</a:t>
          </a:r>
          <a:endParaRPr kumimoji="1" lang="en-US" altLang="ja-JP" sz="1200" b="1">
            <a:solidFill>
              <a:srgbClr val="FF0000"/>
            </a:solidFill>
          </a:endParaRPr>
        </a:p>
        <a:p>
          <a:pPr algn="l"/>
          <a:r>
            <a:rPr kumimoji="1" lang="ja-JP" altLang="en-US" sz="1200" b="1">
              <a:solidFill>
                <a:srgbClr val="FF0000"/>
              </a:solidFill>
            </a:rPr>
            <a:t>公益事業区分　整理№</a:t>
          </a:r>
          <a:r>
            <a:rPr kumimoji="1" lang="en-US" altLang="ja-JP" sz="1200" b="1">
              <a:solidFill>
                <a:srgbClr val="FF0000"/>
              </a:solidFill>
            </a:rPr>
            <a:t>.</a:t>
          </a:r>
          <a:r>
            <a:rPr kumimoji="1" lang="ja-JP" altLang="en-US" sz="1200" b="1">
              <a:solidFill>
                <a:srgbClr val="FF0000"/>
              </a:solidFill>
            </a:rPr>
            <a:t>３０</a:t>
          </a:r>
          <a:endParaRPr kumimoji="1" lang="en-US" altLang="ja-JP" sz="1200" b="1">
            <a:solidFill>
              <a:srgbClr val="FF0000"/>
            </a:solidFill>
          </a:endParaRPr>
        </a:p>
        <a:p>
          <a:pPr algn="l"/>
          <a:r>
            <a:rPr kumimoji="1" lang="ja-JP" altLang="en-US" sz="1200" b="1">
              <a:solidFill>
                <a:srgbClr val="FF0000"/>
              </a:solidFill>
            </a:rPr>
            <a:t>（支部主催の研修会＆講習会等）</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収益事業区分　整理№</a:t>
          </a:r>
          <a:r>
            <a:rPr kumimoji="1" lang="en-US" altLang="ja-JP" sz="1200" b="1">
              <a:solidFill>
                <a:srgbClr val="FF0000"/>
              </a:solidFill>
            </a:rPr>
            <a:t>.</a:t>
          </a:r>
          <a:r>
            <a:rPr kumimoji="1" lang="ja-JP" altLang="en-US" sz="1200" b="1">
              <a:solidFill>
                <a:srgbClr val="FF0000"/>
              </a:solidFill>
            </a:rPr>
            <a:t>４０</a:t>
          </a:r>
          <a:endParaRPr kumimoji="1" lang="en-US" altLang="ja-JP" sz="1200" b="1">
            <a:solidFill>
              <a:srgbClr val="FF0000"/>
            </a:solidFill>
          </a:endParaRPr>
        </a:p>
        <a:p>
          <a:pPr algn="l"/>
          <a:r>
            <a:rPr kumimoji="1" lang="ja-JP" altLang="en-US" sz="1200" b="1">
              <a:solidFill>
                <a:srgbClr val="FF0000"/>
              </a:solidFill>
            </a:rPr>
            <a:t>（事業所等委託事業における</a:t>
          </a:r>
          <a:endParaRPr kumimoji="1" lang="en-US" altLang="ja-JP" sz="1200" b="1">
            <a:solidFill>
              <a:srgbClr val="FF0000"/>
            </a:solidFill>
          </a:endParaRPr>
        </a:p>
        <a:p>
          <a:pPr algn="l"/>
          <a:r>
            <a:rPr kumimoji="1" lang="ja-JP" altLang="en-US" sz="1200" b="1">
              <a:solidFill>
                <a:srgbClr val="FF0000"/>
              </a:solidFill>
            </a:rPr>
            <a:t>　研修会＆講習会等にて講師等へ</a:t>
          </a:r>
          <a:endParaRPr kumimoji="1" lang="en-US" altLang="ja-JP" sz="1200" b="1">
            <a:solidFill>
              <a:srgbClr val="FF0000"/>
            </a:solidFill>
          </a:endParaRPr>
        </a:p>
        <a:p>
          <a:pPr algn="l"/>
          <a:r>
            <a:rPr kumimoji="1" lang="ja-JP" altLang="en-US" sz="1200" b="1">
              <a:solidFill>
                <a:srgbClr val="FF0000"/>
              </a:solidFill>
            </a:rPr>
            <a:t>　の謝金支払い等）</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それぞれ整理番号にて集計を行う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504825</xdr:colOff>
      <xdr:row>33</xdr:row>
      <xdr:rowOff>85725</xdr:rowOff>
    </xdr:from>
    <xdr:to>
      <xdr:col>5</xdr:col>
      <xdr:colOff>2524125</xdr:colOff>
      <xdr:row>38</xdr:row>
      <xdr:rowOff>228600</xdr:rowOff>
    </xdr:to>
    <xdr:pic>
      <xdr:nvPicPr>
        <xdr:cNvPr id="2" name="図 1">
          <a:extLst>
            <a:ext uri="{FF2B5EF4-FFF2-40B4-BE49-F238E27FC236}">
              <a16:creationId xmlns:a16="http://schemas.microsoft.com/office/drawing/2014/main" id="{0E5E12AD-8334-62C4-4952-132F68B79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9601200"/>
          <a:ext cx="301942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C7B3-E690-4C5F-A37B-267610EADB10}">
  <sheetPr>
    <pageSetUpPr fitToPage="1"/>
  </sheetPr>
  <dimension ref="B1:M67"/>
  <sheetViews>
    <sheetView tabSelected="1" workbookViewId="0">
      <selection activeCell="O5" sqref="O5"/>
    </sheetView>
  </sheetViews>
  <sheetFormatPr defaultRowHeight="18" x14ac:dyDescent="0.55000000000000004"/>
  <cols>
    <col min="1" max="1" width="0.33203125" customWidth="1"/>
    <col min="2" max="2" width="5.75" customWidth="1"/>
    <col min="3" max="3" width="13.58203125" customWidth="1"/>
    <col min="4" max="4" width="20" customWidth="1"/>
    <col min="5" max="5" width="7.58203125" customWidth="1"/>
    <col min="7" max="7" width="9.83203125" customWidth="1"/>
    <col min="8" max="8" width="9.33203125" customWidth="1"/>
    <col min="9" max="9" width="7.58203125" style="6" customWidth="1"/>
    <col min="10" max="10" width="5.33203125" style="6" customWidth="1"/>
    <col min="14" max="14" width="2" customWidth="1"/>
  </cols>
  <sheetData>
    <row r="1" spans="2:10" ht="10.5" customHeight="1" x14ac:dyDescent="0.55000000000000004"/>
    <row r="2" spans="2:10" ht="22.5" x14ac:dyDescent="0.55000000000000004">
      <c r="B2" s="60" t="s">
        <v>99</v>
      </c>
    </row>
    <row r="3" spans="2:10" ht="7.5" customHeight="1" x14ac:dyDescent="0.55000000000000004"/>
    <row r="4" spans="2:10" ht="24.65" customHeight="1" x14ac:dyDescent="0.55000000000000004">
      <c r="C4" s="123" t="s">
        <v>98</v>
      </c>
      <c r="D4" s="123"/>
      <c r="E4" s="123"/>
      <c r="F4" s="123"/>
      <c r="G4" s="123"/>
      <c r="H4" s="123"/>
      <c r="I4" s="124" t="s">
        <v>10</v>
      </c>
      <c r="J4" s="124"/>
    </row>
    <row r="5" spans="2:10" ht="8.5" customHeight="1" x14ac:dyDescent="0.55000000000000004">
      <c r="B5" s="61"/>
      <c r="C5" s="61"/>
      <c r="D5" s="61"/>
      <c r="E5" s="61"/>
      <c r="F5" s="61"/>
      <c r="G5" s="61"/>
      <c r="H5" s="61"/>
      <c r="I5" s="62"/>
      <c r="J5" s="63"/>
    </row>
    <row r="6" spans="2:10" x14ac:dyDescent="0.55000000000000004">
      <c r="B6" s="1" t="s">
        <v>0</v>
      </c>
      <c r="C6" s="1" t="s">
        <v>1</v>
      </c>
      <c r="D6" s="1" t="s">
        <v>2</v>
      </c>
      <c r="E6" s="1" t="s">
        <v>3</v>
      </c>
      <c r="F6" s="2" t="s">
        <v>4</v>
      </c>
      <c r="G6" s="2" t="s">
        <v>59</v>
      </c>
      <c r="H6" s="2" t="s">
        <v>6</v>
      </c>
      <c r="I6" s="2" t="s">
        <v>8</v>
      </c>
      <c r="J6" s="2" t="s">
        <v>9</v>
      </c>
    </row>
    <row r="7" spans="2:10" ht="19.75" customHeight="1" x14ac:dyDescent="0.55000000000000004">
      <c r="B7" s="1" t="s">
        <v>7</v>
      </c>
      <c r="C7" s="89"/>
      <c r="D7" s="89"/>
      <c r="E7" s="89"/>
      <c r="F7" s="5">
        <v>0</v>
      </c>
      <c r="G7" s="3"/>
      <c r="H7" s="3">
        <f>F7-G7</f>
        <v>0</v>
      </c>
      <c r="I7" s="2"/>
      <c r="J7" s="72">
        <v>0</v>
      </c>
    </row>
    <row r="8" spans="2:10" ht="19.75" customHeight="1" x14ac:dyDescent="0.55000000000000004">
      <c r="B8" s="64" t="s">
        <v>81</v>
      </c>
      <c r="C8" s="89" t="s">
        <v>82</v>
      </c>
      <c r="D8" s="90" t="s">
        <v>123</v>
      </c>
      <c r="E8" s="89" t="s">
        <v>84</v>
      </c>
      <c r="F8" s="5">
        <v>385000</v>
      </c>
      <c r="G8" s="3"/>
      <c r="H8" s="3">
        <f>H7+F8-G8</f>
        <v>385000</v>
      </c>
      <c r="I8" s="65"/>
      <c r="J8" s="72">
        <v>11</v>
      </c>
    </row>
    <row r="9" spans="2:10" ht="19.75" customHeight="1" x14ac:dyDescent="0.55000000000000004">
      <c r="B9" s="64" t="s">
        <v>81</v>
      </c>
      <c r="C9" s="89" t="s">
        <v>82</v>
      </c>
      <c r="D9" s="90" t="s">
        <v>83</v>
      </c>
      <c r="E9" s="89" t="s">
        <v>84</v>
      </c>
      <c r="F9" s="5"/>
      <c r="G9" s="5">
        <v>50000</v>
      </c>
      <c r="H9" s="5">
        <f t="shared" ref="H9:H33" si="0">H8+F9-G9</f>
        <v>335000</v>
      </c>
      <c r="I9" s="66"/>
      <c r="J9" s="73">
        <v>22</v>
      </c>
    </row>
    <row r="10" spans="2:10" ht="19.75" customHeight="1" x14ac:dyDescent="0.55000000000000004">
      <c r="B10" s="64" t="s">
        <v>81</v>
      </c>
      <c r="C10" s="1" t="s">
        <v>82</v>
      </c>
      <c r="D10" s="4" t="s">
        <v>83</v>
      </c>
      <c r="E10" s="1" t="s">
        <v>84</v>
      </c>
      <c r="F10" s="5"/>
      <c r="G10" s="5">
        <v>3000</v>
      </c>
      <c r="H10" s="5">
        <f t="shared" si="0"/>
        <v>332000</v>
      </c>
      <c r="I10" s="67"/>
      <c r="J10" s="73">
        <v>23</v>
      </c>
    </row>
    <row r="11" spans="2:10" ht="19.75" customHeight="1" x14ac:dyDescent="0.55000000000000004">
      <c r="B11" s="64" t="s">
        <v>81</v>
      </c>
      <c r="C11" s="1" t="s">
        <v>82</v>
      </c>
      <c r="D11" s="4" t="s">
        <v>83</v>
      </c>
      <c r="E11" s="1" t="s">
        <v>84</v>
      </c>
      <c r="F11" s="5">
        <v>30000</v>
      </c>
      <c r="G11" s="5">
        <v>0</v>
      </c>
      <c r="H11" s="5">
        <f>H10+F11-G11</f>
        <v>362000</v>
      </c>
      <c r="I11" s="67"/>
      <c r="J11" s="73">
        <v>11</v>
      </c>
    </row>
    <row r="12" spans="2:10" ht="19.75" customHeight="1" x14ac:dyDescent="0.55000000000000004">
      <c r="B12" s="64" t="s">
        <v>81</v>
      </c>
      <c r="C12" s="1" t="s">
        <v>82</v>
      </c>
      <c r="D12" s="4" t="s">
        <v>83</v>
      </c>
      <c r="E12" s="1" t="s">
        <v>84</v>
      </c>
      <c r="F12" s="5"/>
      <c r="G12" s="5">
        <v>5000</v>
      </c>
      <c r="H12" s="5">
        <f t="shared" si="0"/>
        <v>357000</v>
      </c>
      <c r="I12" s="66"/>
      <c r="J12" s="73">
        <v>24</v>
      </c>
    </row>
    <row r="13" spans="2:10" ht="19.75" customHeight="1" x14ac:dyDescent="0.55000000000000004">
      <c r="B13" s="64" t="s">
        <v>81</v>
      </c>
      <c r="C13" s="1" t="s">
        <v>82</v>
      </c>
      <c r="D13" s="4" t="s">
        <v>83</v>
      </c>
      <c r="E13" s="1" t="s">
        <v>84</v>
      </c>
      <c r="F13" s="5">
        <v>120000</v>
      </c>
      <c r="G13" s="5"/>
      <c r="H13" s="5">
        <f t="shared" si="0"/>
        <v>477000</v>
      </c>
      <c r="I13" s="67"/>
      <c r="J13" s="73">
        <v>12</v>
      </c>
    </row>
    <row r="14" spans="2:10" ht="19.75" customHeight="1" x14ac:dyDescent="0.55000000000000004">
      <c r="B14" s="64" t="s">
        <v>81</v>
      </c>
      <c r="C14" s="1" t="s">
        <v>82</v>
      </c>
      <c r="D14" s="4" t="s">
        <v>83</v>
      </c>
      <c r="E14" s="1" t="s">
        <v>84</v>
      </c>
      <c r="F14" s="5">
        <v>10000</v>
      </c>
      <c r="G14" s="5"/>
      <c r="H14" s="5">
        <f t="shared" si="0"/>
        <v>487000</v>
      </c>
      <c r="I14" s="67"/>
      <c r="J14" s="73">
        <v>13</v>
      </c>
    </row>
    <row r="15" spans="2:10" ht="19.75" customHeight="1" x14ac:dyDescent="0.55000000000000004">
      <c r="B15" s="64" t="s">
        <v>81</v>
      </c>
      <c r="C15" s="1" t="s">
        <v>82</v>
      </c>
      <c r="D15" s="4" t="s">
        <v>83</v>
      </c>
      <c r="E15" s="1" t="s">
        <v>84</v>
      </c>
      <c r="F15" s="5">
        <v>100000</v>
      </c>
      <c r="G15" s="5"/>
      <c r="H15" s="5">
        <f t="shared" si="0"/>
        <v>587000</v>
      </c>
      <c r="I15" s="67"/>
      <c r="J15" s="73">
        <v>14</v>
      </c>
    </row>
    <row r="16" spans="2:10" ht="19.75" customHeight="1" x14ac:dyDescent="0.55000000000000004">
      <c r="B16" s="64" t="s">
        <v>81</v>
      </c>
      <c r="C16" s="1" t="s">
        <v>82</v>
      </c>
      <c r="D16" s="4" t="s">
        <v>83</v>
      </c>
      <c r="E16" s="1" t="s">
        <v>84</v>
      </c>
      <c r="F16" s="5"/>
      <c r="G16" s="5">
        <v>18000</v>
      </c>
      <c r="H16" s="5">
        <f t="shared" si="0"/>
        <v>569000</v>
      </c>
      <c r="I16" s="66"/>
      <c r="J16" s="73">
        <v>21</v>
      </c>
    </row>
    <row r="17" spans="2:10" ht="19.75" customHeight="1" x14ac:dyDescent="0.55000000000000004">
      <c r="B17" s="64" t="s">
        <v>81</v>
      </c>
      <c r="C17" s="1" t="s">
        <v>82</v>
      </c>
      <c r="D17" s="4" t="s">
        <v>83</v>
      </c>
      <c r="E17" s="1" t="s">
        <v>84</v>
      </c>
      <c r="F17" s="3">
        <v>50000</v>
      </c>
      <c r="G17" s="3"/>
      <c r="H17" s="5">
        <f t="shared" si="0"/>
        <v>619000</v>
      </c>
      <c r="I17" s="3"/>
      <c r="J17" s="72">
        <v>8</v>
      </c>
    </row>
    <row r="18" spans="2:10" ht="19.75" customHeight="1" x14ac:dyDescent="0.55000000000000004">
      <c r="B18" s="64" t="s">
        <v>81</v>
      </c>
      <c r="C18" s="1" t="s">
        <v>82</v>
      </c>
      <c r="D18" s="4" t="s">
        <v>83</v>
      </c>
      <c r="E18" s="1" t="s">
        <v>84</v>
      </c>
      <c r="F18" s="5">
        <v>10000</v>
      </c>
      <c r="G18" s="5"/>
      <c r="H18" s="5">
        <f t="shared" si="0"/>
        <v>629000</v>
      </c>
      <c r="I18" s="67"/>
      <c r="J18" s="73">
        <v>4</v>
      </c>
    </row>
    <row r="19" spans="2:10" ht="19.75" customHeight="1" x14ac:dyDescent="0.55000000000000004">
      <c r="B19" s="64" t="s">
        <v>81</v>
      </c>
      <c r="C19" s="1" t="s">
        <v>82</v>
      </c>
      <c r="D19" s="4" t="s">
        <v>83</v>
      </c>
      <c r="E19" s="1" t="s">
        <v>84</v>
      </c>
      <c r="F19" s="3">
        <v>50000</v>
      </c>
      <c r="G19" s="3"/>
      <c r="H19" s="5">
        <f t="shared" si="0"/>
        <v>679000</v>
      </c>
      <c r="I19" s="3"/>
      <c r="J19" s="72">
        <v>12</v>
      </c>
    </row>
    <row r="20" spans="2:10" ht="19.75" customHeight="1" x14ac:dyDescent="0.55000000000000004">
      <c r="B20" s="64" t="s">
        <v>81</v>
      </c>
      <c r="C20" s="1" t="s">
        <v>82</v>
      </c>
      <c r="D20" s="4" t="s">
        <v>83</v>
      </c>
      <c r="E20" s="1" t="s">
        <v>84</v>
      </c>
      <c r="F20" s="3"/>
      <c r="G20" s="3">
        <v>20000</v>
      </c>
      <c r="H20" s="5">
        <f t="shared" si="0"/>
        <v>659000</v>
      </c>
      <c r="I20" s="3"/>
      <c r="J20" s="72">
        <v>22</v>
      </c>
    </row>
    <row r="21" spans="2:10" ht="19.75" customHeight="1" x14ac:dyDescent="0.55000000000000004">
      <c r="B21" s="64" t="s">
        <v>81</v>
      </c>
      <c r="C21" s="1" t="s">
        <v>82</v>
      </c>
      <c r="D21" s="4" t="s">
        <v>83</v>
      </c>
      <c r="E21" s="1" t="s">
        <v>84</v>
      </c>
      <c r="F21" s="3"/>
      <c r="G21" s="3">
        <v>30000</v>
      </c>
      <c r="H21" s="5">
        <f t="shared" si="0"/>
        <v>629000</v>
      </c>
      <c r="I21" s="3"/>
      <c r="J21" s="72">
        <v>23</v>
      </c>
    </row>
    <row r="22" spans="2:10" ht="19.75" customHeight="1" x14ac:dyDescent="0.55000000000000004">
      <c r="B22" s="64" t="s">
        <v>81</v>
      </c>
      <c r="C22" s="1" t="s">
        <v>82</v>
      </c>
      <c r="D22" s="4" t="s">
        <v>83</v>
      </c>
      <c r="E22" s="1" t="s">
        <v>84</v>
      </c>
      <c r="F22" s="3"/>
      <c r="G22" s="3">
        <v>5000</v>
      </c>
      <c r="H22" s="5">
        <f t="shared" si="0"/>
        <v>624000</v>
      </c>
      <c r="I22" s="3"/>
      <c r="J22" s="72">
        <v>22</v>
      </c>
    </row>
    <row r="23" spans="2:10" ht="19.75" customHeight="1" x14ac:dyDescent="0.55000000000000004">
      <c r="B23" s="64" t="s">
        <v>81</v>
      </c>
      <c r="C23" s="1" t="s">
        <v>82</v>
      </c>
      <c r="D23" s="4" t="s">
        <v>83</v>
      </c>
      <c r="E23" s="1" t="s">
        <v>84</v>
      </c>
      <c r="F23" s="3"/>
      <c r="G23" s="3">
        <v>10000</v>
      </c>
      <c r="H23" s="5">
        <f t="shared" si="0"/>
        <v>614000</v>
      </c>
      <c r="I23" s="3"/>
      <c r="J23" s="72">
        <v>100</v>
      </c>
    </row>
    <row r="24" spans="2:10" ht="19.75" customHeight="1" x14ac:dyDescent="0.55000000000000004">
      <c r="B24" s="64" t="s">
        <v>81</v>
      </c>
      <c r="C24" s="1" t="s">
        <v>82</v>
      </c>
      <c r="D24" s="4" t="s">
        <v>83</v>
      </c>
      <c r="E24" s="1" t="s">
        <v>84</v>
      </c>
      <c r="F24" s="3"/>
      <c r="G24" s="3">
        <v>200000</v>
      </c>
      <c r="H24" s="5">
        <f t="shared" si="0"/>
        <v>414000</v>
      </c>
      <c r="I24" s="3"/>
      <c r="J24" s="72">
        <v>30</v>
      </c>
    </row>
    <row r="25" spans="2:10" ht="19.75" customHeight="1" x14ac:dyDescent="0.55000000000000004">
      <c r="B25" s="64" t="s">
        <v>81</v>
      </c>
      <c r="C25" s="1" t="s">
        <v>82</v>
      </c>
      <c r="D25" s="4" t="s">
        <v>83</v>
      </c>
      <c r="E25" s="1" t="s">
        <v>84</v>
      </c>
      <c r="F25" s="3"/>
      <c r="G25" s="3">
        <v>300000</v>
      </c>
      <c r="H25" s="5">
        <f t="shared" si="0"/>
        <v>114000</v>
      </c>
      <c r="I25" s="3"/>
      <c r="J25" s="72">
        <v>40</v>
      </c>
    </row>
    <row r="26" spans="2:10" ht="18.649999999999999" customHeight="1" x14ac:dyDescent="0.55000000000000004">
      <c r="B26" s="64" t="s">
        <v>81</v>
      </c>
      <c r="C26" s="1" t="s">
        <v>82</v>
      </c>
      <c r="D26" s="4" t="s">
        <v>83</v>
      </c>
      <c r="E26" s="1" t="s">
        <v>84</v>
      </c>
      <c r="F26" s="3"/>
      <c r="G26" s="3">
        <v>13000</v>
      </c>
      <c r="H26" s="5">
        <f t="shared" si="0"/>
        <v>101000</v>
      </c>
      <c r="I26" s="3"/>
      <c r="J26" s="72">
        <v>22</v>
      </c>
    </row>
    <row r="27" spans="2:10" ht="19.75" customHeight="1" x14ac:dyDescent="0.55000000000000004">
      <c r="B27" s="64" t="s">
        <v>81</v>
      </c>
      <c r="C27" s="1" t="s">
        <v>82</v>
      </c>
      <c r="D27" s="4" t="s">
        <v>83</v>
      </c>
      <c r="E27" s="1" t="s">
        <v>84</v>
      </c>
      <c r="F27" s="3"/>
      <c r="G27" s="3">
        <v>2500</v>
      </c>
      <c r="H27" s="5">
        <f t="shared" si="0"/>
        <v>98500</v>
      </c>
      <c r="I27" s="3"/>
      <c r="J27" s="72">
        <v>23</v>
      </c>
    </row>
    <row r="28" spans="2:10" ht="19.75" customHeight="1" x14ac:dyDescent="0.55000000000000004">
      <c r="B28" s="64" t="s">
        <v>81</v>
      </c>
      <c r="C28" s="1" t="s">
        <v>82</v>
      </c>
      <c r="D28" s="4" t="s">
        <v>83</v>
      </c>
      <c r="E28" s="1" t="s">
        <v>84</v>
      </c>
      <c r="F28" s="3">
        <v>10000</v>
      </c>
      <c r="G28" s="3"/>
      <c r="H28" s="5">
        <f t="shared" si="0"/>
        <v>108500</v>
      </c>
      <c r="I28" s="3"/>
      <c r="J28" s="72">
        <v>200</v>
      </c>
    </row>
    <row r="29" spans="2:10" ht="19.75" customHeight="1" x14ac:dyDescent="0.55000000000000004">
      <c r="B29" s="64" t="s">
        <v>81</v>
      </c>
      <c r="C29" s="1" t="s">
        <v>82</v>
      </c>
      <c r="D29" s="4" t="s">
        <v>83</v>
      </c>
      <c r="E29" s="1" t="s">
        <v>84</v>
      </c>
      <c r="F29" s="3">
        <v>5000</v>
      </c>
      <c r="G29" s="3"/>
      <c r="H29" s="5">
        <f t="shared" si="0"/>
        <v>113500</v>
      </c>
      <c r="I29" s="3"/>
      <c r="J29" s="72">
        <v>12</v>
      </c>
    </row>
    <row r="30" spans="2:10" ht="19.75" customHeight="1" x14ac:dyDescent="0.55000000000000004">
      <c r="B30" s="64" t="s">
        <v>81</v>
      </c>
      <c r="C30" s="1" t="s">
        <v>82</v>
      </c>
      <c r="D30" s="4" t="s">
        <v>83</v>
      </c>
      <c r="E30" s="1" t="s">
        <v>84</v>
      </c>
      <c r="F30" s="3"/>
      <c r="G30" s="3">
        <v>10000</v>
      </c>
      <c r="H30" s="5">
        <f t="shared" si="0"/>
        <v>103500</v>
      </c>
      <c r="I30" s="3"/>
      <c r="J30" s="72">
        <v>23</v>
      </c>
    </row>
    <row r="31" spans="2:10" ht="19.75" customHeight="1" x14ac:dyDescent="0.55000000000000004">
      <c r="B31" s="64" t="s">
        <v>81</v>
      </c>
      <c r="C31" s="1" t="s">
        <v>82</v>
      </c>
      <c r="D31" s="4" t="s">
        <v>83</v>
      </c>
      <c r="E31" s="1" t="s">
        <v>84</v>
      </c>
      <c r="F31" s="3"/>
      <c r="G31" s="3">
        <v>60000</v>
      </c>
      <c r="H31" s="5">
        <f t="shared" si="0"/>
        <v>43500</v>
      </c>
      <c r="I31" s="3"/>
      <c r="J31" s="72">
        <v>22</v>
      </c>
    </row>
    <row r="32" spans="2:10" ht="19.75" customHeight="1" x14ac:dyDescent="0.55000000000000004">
      <c r="B32" s="64" t="s">
        <v>81</v>
      </c>
      <c r="C32" s="1" t="s">
        <v>82</v>
      </c>
      <c r="D32" s="4" t="s">
        <v>83</v>
      </c>
      <c r="E32" s="1" t="s">
        <v>84</v>
      </c>
      <c r="F32" s="3">
        <v>10000</v>
      </c>
      <c r="G32" s="3"/>
      <c r="H32" s="5">
        <f t="shared" si="0"/>
        <v>53500</v>
      </c>
      <c r="I32" s="3"/>
      <c r="J32" s="72">
        <v>200</v>
      </c>
    </row>
    <row r="33" spans="2:13" ht="19.75" customHeight="1" x14ac:dyDescent="0.55000000000000004">
      <c r="B33" s="64" t="s">
        <v>81</v>
      </c>
      <c r="C33" s="1" t="s">
        <v>82</v>
      </c>
      <c r="D33" s="4" t="s">
        <v>83</v>
      </c>
      <c r="E33" s="1" t="s">
        <v>84</v>
      </c>
      <c r="F33" s="3"/>
      <c r="G33" s="3">
        <v>1200</v>
      </c>
      <c r="H33" s="5">
        <f t="shared" si="0"/>
        <v>52300</v>
      </c>
      <c r="I33" s="3"/>
      <c r="J33" s="72">
        <v>50</v>
      </c>
    </row>
    <row r="34" spans="2:13" x14ac:dyDescent="0.55000000000000004">
      <c r="B34" s="4"/>
      <c r="C34" s="4"/>
      <c r="D34" s="4"/>
      <c r="E34" s="4"/>
      <c r="F34" s="3">
        <f>SUM(F7:F33)</f>
        <v>780000</v>
      </c>
      <c r="G34" s="3">
        <f>SUM(G7:G33)</f>
        <v>727700</v>
      </c>
      <c r="H34" s="74">
        <f>F34-G34</f>
        <v>52300</v>
      </c>
      <c r="I34" s="3"/>
      <c r="J34" s="72"/>
    </row>
    <row r="35" spans="2:13" x14ac:dyDescent="0.55000000000000004">
      <c r="B35" s="54"/>
      <c r="C35" s="54"/>
      <c r="D35" s="54"/>
      <c r="E35" s="54"/>
      <c r="F35" s="55"/>
      <c r="G35" s="55"/>
      <c r="H35" s="55"/>
      <c r="I35" s="55"/>
      <c r="J35" s="56"/>
    </row>
    <row r="36" spans="2:13" x14ac:dyDescent="0.55000000000000004">
      <c r="B36" s="54"/>
      <c r="C36" s="54"/>
      <c r="D36" s="54"/>
      <c r="E36" s="54"/>
      <c r="F36" s="55"/>
      <c r="G36" s="55"/>
      <c r="H36" s="55"/>
      <c r="I36" s="55"/>
      <c r="J36" s="56"/>
    </row>
    <row r="38" spans="2:13" ht="22.5" x14ac:dyDescent="0.55000000000000004">
      <c r="C38" s="60"/>
      <c r="D38" s="68" t="s">
        <v>11</v>
      </c>
      <c r="F38" s="68"/>
      <c r="G38" s="68"/>
    </row>
    <row r="39" spans="2:13" ht="22.5" x14ac:dyDescent="0.55000000000000004">
      <c r="C39" t="s">
        <v>120</v>
      </c>
      <c r="I39" s="125" t="s">
        <v>64</v>
      </c>
      <c r="J39" s="125"/>
      <c r="K39" s="125"/>
    </row>
    <row r="40" spans="2:13" ht="22.5" x14ac:dyDescent="0.55000000000000004">
      <c r="C40" s="131" t="s">
        <v>69</v>
      </c>
      <c r="D40" s="132" t="s">
        <v>75</v>
      </c>
      <c r="E40" s="121" t="s">
        <v>9</v>
      </c>
      <c r="F40" s="121" t="s">
        <v>4</v>
      </c>
      <c r="G40" s="121" t="s">
        <v>59</v>
      </c>
      <c r="I40" s="69" t="s">
        <v>60</v>
      </c>
      <c r="J40" s="126">
        <f>F42+F43+F44+F45+F53+F54</f>
        <v>760000</v>
      </c>
      <c r="K40" s="126"/>
    </row>
    <row r="41" spans="2:13" ht="49.75" customHeight="1" x14ac:dyDescent="0.55000000000000004">
      <c r="C41" s="131"/>
      <c r="D41" s="133"/>
      <c r="E41" s="122"/>
      <c r="F41" s="122"/>
      <c r="G41" s="122"/>
      <c r="I41" s="69" t="s">
        <v>5</v>
      </c>
      <c r="J41" s="126">
        <f>G47+G48+G49+G50+G55+G56+G57</f>
        <v>717700</v>
      </c>
      <c r="K41" s="126"/>
    </row>
    <row r="42" spans="2:13" ht="48" x14ac:dyDescent="0.55000000000000004">
      <c r="C42" s="34" t="s">
        <v>20</v>
      </c>
      <c r="D42" s="29" t="s">
        <v>124</v>
      </c>
      <c r="E42" s="7">
        <v>11</v>
      </c>
      <c r="F42" s="8">
        <f>SUMIF(J8:J33,11,F8:F33)</f>
        <v>415000</v>
      </c>
      <c r="G42" s="8">
        <f>SUMIF(J12:J38,11,G12:G38)</f>
        <v>0</v>
      </c>
      <c r="I42" s="70" t="s">
        <v>62</v>
      </c>
      <c r="J42" s="127">
        <f>J40-J41</f>
        <v>42300</v>
      </c>
      <c r="K42" s="127"/>
    </row>
    <row r="43" spans="2:13" ht="43.5" customHeight="1" x14ac:dyDescent="0.55000000000000004">
      <c r="C43" s="34" t="s">
        <v>23</v>
      </c>
      <c r="D43" s="29" t="s">
        <v>24</v>
      </c>
      <c r="E43" s="7">
        <v>12</v>
      </c>
      <c r="F43" s="8">
        <f>SUMIF(J8:J33,12,F8:F33)</f>
        <v>175000</v>
      </c>
      <c r="G43" s="8">
        <f>SUMIF(J12:J38,12,G12:G38)</f>
        <v>0</v>
      </c>
      <c r="I43" s="128" t="s">
        <v>85</v>
      </c>
      <c r="J43" s="128"/>
      <c r="K43" s="128"/>
      <c r="L43" s="128"/>
    </row>
    <row r="44" spans="2:13" ht="23.5" customHeight="1" x14ac:dyDescent="0.55000000000000004">
      <c r="C44" s="34" t="s">
        <v>25</v>
      </c>
      <c r="D44" s="29" t="s">
        <v>26</v>
      </c>
      <c r="E44" s="7">
        <v>13</v>
      </c>
      <c r="F44" s="8">
        <f>SUMIF(J8:J33,13,F8:F33)</f>
        <v>10000</v>
      </c>
      <c r="G44" s="8">
        <f>SUMIF(J12:J38,13,G12:G38)</f>
        <v>0</v>
      </c>
      <c r="I44" s="128"/>
      <c r="J44" s="128"/>
      <c r="K44" s="128"/>
      <c r="L44" s="128"/>
    </row>
    <row r="45" spans="2:13" ht="31.5" customHeight="1" x14ac:dyDescent="0.55000000000000004">
      <c r="C45" s="34" t="s">
        <v>67</v>
      </c>
      <c r="D45" s="29" t="s">
        <v>28</v>
      </c>
      <c r="E45" s="7">
        <v>14</v>
      </c>
      <c r="F45" s="8">
        <f>SUMIF(J8:J33,14,F8:F33)</f>
        <v>100000</v>
      </c>
      <c r="G45" s="8">
        <f>SUMIF(J12:J38,14,G12:G38)</f>
        <v>0</v>
      </c>
    </row>
    <row r="46" spans="2:13" ht="54" x14ac:dyDescent="0.55000000000000004">
      <c r="C46" s="33" t="s">
        <v>71</v>
      </c>
      <c r="D46" s="87" t="s">
        <v>121</v>
      </c>
      <c r="E46" s="7">
        <v>100</v>
      </c>
      <c r="F46" s="8">
        <f>SUMIF(J8:J33,"100",F8:F33)</f>
        <v>0</v>
      </c>
      <c r="G46" s="8">
        <f>SUMIF(J8:J33,"100",G8:G33)</f>
        <v>10000</v>
      </c>
      <c r="I46" s="120" t="s">
        <v>86</v>
      </c>
      <c r="J46" s="120"/>
      <c r="K46" s="120"/>
      <c r="L46" s="120"/>
      <c r="M46" s="120"/>
    </row>
    <row r="47" spans="2:13" ht="30.65" customHeight="1" x14ac:dyDescent="0.55000000000000004">
      <c r="C47" s="34" t="s">
        <v>30</v>
      </c>
      <c r="D47" s="29" t="s">
        <v>31</v>
      </c>
      <c r="E47" s="7">
        <v>21</v>
      </c>
      <c r="F47" s="8">
        <f>SUMIF(J12:J38,21,F12:F38)</f>
        <v>0</v>
      </c>
      <c r="G47" s="8">
        <f>SUMIF(J8:J33,21,G8:G33)</f>
        <v>18000</v>
      </c>
      <c r="I47" s="120" t="s">
        <v>86</v>
      </c>
      <c r="J47" s="120"/>
      <c r="K47" s="120"/>
      <c r="L47" s="120"/>
      <c r="M47" s="120"/>
    </row>
    <row r="48" spans="2:13" ht="78.650000000000006" customHeight="1" x14ac:dyDescent="0.55000000000000004">
      <c r="C48" s="34" t="s">
        <v>68</v>
      </c>
      <c r="D48" s="13" t="s">
        <v>117</v>
      </c>
      <c r="E48" s="7">
        <v>22</v>
      </c>
      <c r="F48" s="8">
        <f>SUMIF(J12:J38,22,F12:F38)</f>
        <v>0</v>
      </c>
      <c r="G48" s="8">
        <f>SUMIF(J8:J33,22,G8:G33)</f>
        <v>148000</v>
      </c>
      <c r="I48" s="120"/>
      <c r="J48" s="120"/>
      <c r="K48" s="120"/>
      <c r="L48" s="120"/>
      <c r="M48" s="120"/>
    </row>
    <row r="49" spans="2:13" ht="32.5" customHeight="1" x14ac:dyDescent="0.55000000000000004">
      <c r="C49" s="34" t="s">
        <v>36</v>
      </c>
      <c r="D49" s="29" t="s">
        <v>37</v>
      </c>
      <c r="E49" s="7">
        <v>23</v>
      </c>
      <c r="F49" s="8">
        <f>SUMIF(J12:J38,23,F12:F38)</f>
        <v>0</v>
      </c>
      <c r="G49" s="8">
        <f>SUMIF(J8:J33,23,G8:G33)</f>
        <v>45500</v>
      </c>
      <c r="I49" t="s">
        <v>87</v>
      </c>
      <c r="J49"/>
    </row>
    <row r="50" spans="2:13" ht="25" customHeight="1" x14ac:dyDescent="0.55000000000000004">
      <c r="C50" s="34" t="s">
        <v>39</v>
      </c>
      <c r="D50" s="29" t="s">
        <v>40</v>
      </c>
      <c r="E50" s="7">
        <v>24</v>
      </c>
      <c r="F50" s="8">
        <f>SUMIF(J12:J38,24,F12:F38)</f>
        <v>0</v>
      </c>
      <c r="G50" s="8">
        <f>SUMIF(J8:J33,24,G8:G33)</f>
        <v>5000</v>
      </c>
      <c r="I50" t="s">
        <v>88</v>
      </c>
      <c r="J50"/>
    </row>
    <row r="51" spans="2:13" ht="26" x14ac:dyDescent="0.55000000000000004">
      <c r="C51" s="34" t="s">
        <v>41</v>
      </c>
      <c r="D51" s="24" t="s">
        <v>70</v>
      </c>
      <c r="E51" s="7">
        <v>25</v>
      </c>
      <c r="F51" s="8">
        <f>SUMIF(J12:J38,25,F12:F38)</f>
        <v>0</v>
      </c>
      <c r="G51" s="8">
        <f>SUMIF(J8:J33,25,G8:G33)</f>
        <v>0</v>
      </c>
      <c r="I51" t="s">
        <v>88</v>
      </c>
      <c r="J51"/>
    </row>
    <row r="52" spans="2:13" ht="55" customHeight="1" x14ac:dyDescent="0.55000000000000004">
      <c r="B52" s="129" t="s">
        <v>101</v>
      </c>
      <c r="C52" s="33" t="s">
        <v>71</v>
      </c>
      <c r="D52" s="87" t="s">
        <v>122</v>
      </c>
      <c r="E52" s="7">
        <v>200</v>
      </c>
      <c r="F52" s="8">
        <f>SUMIF(J12:J38,"200",F12:F38)</f>
        <v>20000</v>
      </c>
      <c r="G52" s="8">
        <f>SUMIF(J8:J33,"200",G8:G33)</f>
        <v>0</v>
      </c>
      <c r="I52" t="s">
        <v>88</v>
      </c>
      <c r="J52"/>
    </row>
    <row r="53" spans="2:13" ht="34.5" customHeight="1" x14ac:dyDescent="0.55000000000000004">
      <c r="B53" s="130"/>
      <c r="C53" s="33" t="s">
        <v>102</v>
      </c>
      <c r="D53" s="85" t="s">
        <v>105</v>
      </c>
      <c r="E53" s="7">
        <v>4</v>
      </c>
      <c r="F53" s="8">
        <f>SUMIF(J8:J33,"4",F8:F33)</f>
        <v>10000</v>
      </c>
      <c r="G53" s="8"/>
    </row>
    <row r="54" spans="2:13" ht="42" customHeight="1" x14ac:dyDescent="0.55000000000000004">
      <c r="B54" s="130"/>
      <c r="C54" s="33" t="s">
        <v>103</v>
      </c>
      <c r="D54" s="86" t="s">
        <v>106</v>
      </c>
      <c r="E54" s="7">
        <v>8</v>
      </c>
      <c r="F54" s="8">
        <f>SUMIF(J8:J33,"8",F8:F33)</f>
        <v>50000</v>
      </c>
      <c r="G54" s="8"/>
      <c r="H54" s="80"/>
      <c r="I54" s="80"/>
      <c r="J54" s="79"/>
      <c r="K54" s="79"/>
      <c r="L54" s="79"/>
    </row>
    <row r="55" spans="2:13" ht="42" customHeight="1" x14ac:dyDescent="0.55000000000000004">
      <c r="B55" s="130"/>
      <c r="C55" s="91" t="s">
        <v>129</v>
      </c>
      <c r="D55" s="92" t="s">
        <v>130</v>
      </c>
      <c r="E55" s="7">
        <v>30</v>
      </c>
      <c r="F55" s="8">
        <f>SUMIF(J8:J33,"30",F8:F33)</f>
        <v>0</v>
      </c>
      <c r="G55" s="8">
        <f>SUMIF(J8:J33,30,G8:G33)</f>
        <v>200000</v>
      </c>
      <c r="H55" s="83"/>
      <c r="I55" s="83"/>
      <c r="J55" s="82"/>
      <c r="K55" s="82"/>
      <c r="L55" s="82"/>
    </row>
    <row r="56" spans="2:13" ht="42" customHeight="1" x14ac:dyDescent="0.55000000000000004">
      <c r="B56" s="130"/>
      <c r="C56" s="91" t="s">
        <v>126</v>
      </c>
      <c r="D56" s="93" t="s">
        <v>131</v>
      </c>
      <c r="E56" s="7">
        <v>40</v>
      </c>
      <c r="F56" s="8">
        <f>SUMIF(J8:J33,"40",F8:F33)</f>
        <v>0</v>
      </c>
      <c r="G56" s="8">
        <f>SUMIF(J8:J33,40,G8:G33)</f>
        <v>300000</v>
      </c>
      <c r="H56" s="83"/>
      <c r="I56" s="83"/>
      <c r="J56" s="82"/>
      <c r="K56" s="82"/>
      <c r="L56" s="82"/>
    </row>
    <row r="57" spans="2:13" ht="56.15" customHeight="1" x14ac:dyDescent="0.55000000000000004">
      <c r="C57" s="33" t="s">
        <v>104</v>
      </c>
      <c r="D57" s="87" t="s">
        <v>107</v>
      </c>
      <c r="E57" s="7">
        <v>50</v>
      </c>
      <c r="F57" s="8">
        <f>SUMIF(J8:J33,"50",F8:F33)</f>
        <v>0</v>
      </c>
      <c r="G57" s="8">
        <f>SUMIF(J8:J33,"50",G8:G33)</f>
        <v>1200</v>
      </c>
      <c r="H57" s="83"/>
      <c r="I57" s="83"/>
      <c r="J57" s="82"/>
      <c r="K57" s="82"/>
      <c r="L57" s="82"/>
    </row>
    <row r="58" spans="2:13" ht="27" customHeight="1" x14ac:dyDescent="0.55000000000000004">
      <c r="E58" s="7" t="s">
        <v>12</v>
      </c>
      <c r="F58" s="8">
        <f>SUM(F41:F57)</f>
        <v>780000</v>
      </c>
      <c r="G58" s="8">
        <f>SUM(G42:G57)</f>
        <v>727700</v>
      </c>
      <c r="H58" s="83"/>
      <c r="I58" s="83"/>
      <c r="J58" s="82"/>
      <c r="K58" s="82"/>
      <c r="L58" s="82"/>
    </row>
    <row r="59" spans="2:13" x14ac:dyDescent="0.55000000000000004">
      <c r="K59" s="79"/>
      <c r="L59" s="79"/>
    </row>
    <row r="60" spans="2:13" ht="26.5" x14ac:dyDescent="0.55000000000000004">
      <c r="C60" s="78" t="s">
        <v>92</v>
      </c>
      <c r="D60" s="79"/>
      <c r="E60" s="79"/>
      <c r="F60" s="79"/>
      <c r="G60" s="79"/>
      <c r="K60" s="71"/>
      <c r="L60" s="71"/>
      <c r="M60" s="71"/>
    </row>
    <row r="61" spans="2:13" ht="22.5" x14ac:dyDescent="0.55000000000000004">
      <c r="C61" s="81" t="s">
        <v>93</v>
      </c>
      <c r="D61" s="82"/>
      <c r="E61" s="82"/>
      <c r="F61" s="82"/>
      <c r="G61" s="82"/>
    </row>
    <row r="62" spans="2:13" ht="22.5" x14ac:dyDescent="0.55000000000000004">
      <c r="C62" s="81" t="s">
        <v>94</v>
      </c>
      <c r="D62" s="82"/>
      <c r="E62" s="82"/>
      <c r="F62" s="82"/>
      <c r="G62" s="82"/>
    </row>
    <row r="63" spans="2:13" ht="22.5" x14ac:dyDescent="0.55000000000000004">
      <c r="C63" s="81" t="s">
        <v>95</v>
      </c>
      <c r="D63" s="82"/>
      <c r="E63" s="82"/>
      <c r="F63" s="82"/>
      <c r="G63" s="82"/>
    </row>
    <row r="64" spans="2:13" ht="22.5" x14ac:dyDescent="0.55000000000000004">
      <c r="C64" s="81" t="s">
        <v>96</v>
      </c>
      <c r="D64" s="82"/>
      <c r="E64" s="82"/>
      <c r="F64" s="82"/>
      <c r="G64" s="82"/>
    </row>
    <row r="65" spans="3:11" ht="22.5" x14ac:dyDescent="0.55000000000000004">
      <c r="C65" s="81" t="s">
        <v>89</v>
      </c>
      <c r="D65" s="79"/>
      <c r="E65" s="79"/>
      <c r="F65" s="79"/>
      <c r="G65" s="79"/>
    </row>
    <row r="66" spans="3:11" ht="22.5" x14ac:dyDescent="0.55000000000000004">
      <c r="C66" s="75" t="s">
        <v>97</v>
      </c>
      <c r="D66" s="76"/>
      <c r="E66" s="76"/>
      <c r="F66" s="76"/>
      <c r="G66" s="76"/>
      <c r="H66" s="37"/>
      <c r="I66" s="77"/>
      <c r="J66" s="77"/>
      <c r="K66" s="37"/>
    </row>
    <row r="67" spans="3:11" ht="22.5" x14ac:dyDescent="0.55000000000000004">
      <c r="C67" s="75" t="s">
        <v>90</v>
      </c>
      <c r="D67" s="37"/>
      <c r="E67" s="37"/>
      <c r="F67" s="37"/>
      <c r="G67" s="37"/>
      <c r="H67" s="37"/>
      <c r="I67" s="77"/>
      <c r="J67" s="77"/>
      <c r="K67" s="37"/>
    </row>
  </sheetData>
  <sheetProtection selectLockedCells="1"/>
  <mergeCells count="16">
    <mergeCell ref="B52:B56"/>
    <mergeCell ref="C40:C41"/>
    <mergeCell ref="D40:D41"/>
    <mergeCell ref="E40:E41"/>
    <mergeCell ref="F40:F41"/>
    <mergeCell ref="I48:M48"/>
    <mergeCell ref="G40:G41"/>
    <mergeCell ref="C4:H4"/>
    <mergeCell ref="I4:J4"/>
    <mergeCell ref="I39:K39"/>
    <mergeCell ref="J40:K40"/>
    <mergeCell ref="J41:K41"/>
    <mergeCell ref="J42:K42"/>
    <mergeCell ref="I43:L44"/>
    <mergeCell ref="I46:M46"/>
    <mergeCell ref="I47:M47"/>
  </mergeCells>
  <phoneticPr fontId="3"/>
  <pageMargins left="0.7" right="0.7" top="0.75" bottom="0.75" header="0.3" footer="0.3"/>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B146-A4CC-45E6-856E-099E2FAA10F7}">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140</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'１１月'!H46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41FD-E6F2-4B5D-99F8-C91303629DEC}">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141</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'12月'!H46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E183-1736-4AFC-913D-5FAF7D6A8E9D}">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142</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'１月'!H46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A908-1933-4CB4-9A73-77957D2CECAF}">
  <sheetPr>
    <pageSetUpPr fitToPage="1"/>
  </sheetPr>
  <dimension ref="B1:N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 min="12" max="12" width="9.08203125" style="9" bestFit="1" customWidth="1"/>
    <col min="13" max="13" width="8.58203125" style="9"/>
  </cols>
  <sheetData>
    <row r="1" spans="2:10" ht="24.65" customHeight="1" x14ac:dyDescent="0.55000000000000004">
      <c r="B1" s="35"/>
      <c r="C1" s="137" t="s">
        <v>143</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'２月'!H46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4" x14ac:dyDescent="0.55000000000000004">
      <c r="B33" s="44"/>
      <c r="C33" s="44"/>
      <c r="D33" s="44"/>
      <c r="E33" s="44"/>
      <c r="F33" s="42"/>
      <c r="G33" s="42"/>
      <c r="H33" s="3">
        <f t="shared" si="0"/>
        <v>0</v>
      </c>
      <c r="I33" s="42"/>
      <c r="J33" s="49"/>
    </row>
    <row r="34" spans="2:14" x14ac:dyDescent="0.55000000000000004">
      <c r="B34" s="44"/>
      <c r="C34" s="44"/>
      <c r="D34" s="44"/>
      <c r="E34" s="44"/>
      <c r="F34" s="42"/>
      <c r="G34" s="42"/>
      <c r="H34" s="3">
        <f t="shared" si="0"/>
        <v>0</v>
      </c>
      <c r="I34" s="42"/>
      <c r="J34" s="49"/>
    </row>
    <row r="35" spans="2:14" x14ac:dyDescent="0.55000000000000004">
      <c r="B35" s="44"/>
      <c r="C35" s="44"/>
      <c r="D35" s="44"/>
      <c r="E35" s="44"/>
      <c r="F35" s="42"/>
      <c r="G35" s="42"/>
      <c r="H35" s="3">
        <f t="shared" si="0"/>
        <v>0</v>
      </c>
      <c r="I35" s="42"/>
      <c r="J35" s="49"/>
    </row>
    <row r="36" spans="2:14" x14ac:dyDescent="0.55000000000000004">
      <c r="B36" s="44"/>
      <c r="C36" s="44"/>
      <c r="D36" s="44"/>
      <c r="E36" s="44"/>
      <c r="F36" s="42"/>
      <c r="G36" s="42"/>
      <c r="H36" s="3">
        <f t="shared" si="0"/>
        <v>0</v>
      </c>
      <c r="I36" s="42"/>
      <c r="J36" s="49"/>
    </row>
    <row r="37" spans="2:14" x14ac:dyDescent="0.55000000000000004">
      <c r="B37" s="44"/>
      <c r="C37" s="44"/>
      <c r="D37" s="44"/>
      <c r="E37" s="44"/>
      <c r="F37" s="42"/>
      <c r="G37" s="42"/>
      <c r="H37" s="3">
        <f t="shared" si="0"/>
        <v>0</v>
      </c>
      <c r="I37" s="42"/>
      <c r="J37" s="49"/>
    </row>
    <row r="38" spans="2:14" x14ac:dyDescent="0.55000000000000004">
      <c r="B38" s="44"/>
      <c r="C38" s="44"/>
      <c r="D38" s="44"/>
      <c r="E38" s="44"/>
      <c r="F38" s="42"/>
      <c r="G38" s="42"/>
      <c r="H38" s="3">
        <f t="shared" si="0"/>
        <v>0</v>
      </c>
      <c r="I38" s="42"/>
      <c r="J38" s="49"/>
    </row>
    <row r="39" spans="2:14" x14ac:dyDescent="0.55000000000000004">
      <c r="B39" s="44"/>
      <c r="C39" s="44"/>
      <c r="D39" s="44"/>
      <c r="E39" s="44"/>
      <c r="F39" s="42"/>
      <c r="G39" s="42"/>
      <c r="H39" s="3">
        <f t="shared" si="0"/>
        <v>0</v>
      </c>
      <c r="I39" s="42"/>
      <c r="J39" s="49"/>
    </row>
    <row r="40" spans="2:14" x14ac:dyDescent="0.55000000000000004">
      <c r="B40" s="44"/>
      <c r="C40" s="44"/>
      <c r="D40" s="44"/>
      <c r="E40" s="44"/>
      <c r="F40" s="42"/>
      <c r="G40" s="42"/>
      <c r="H40" s="3">
        <f t="shared" si="0"/>
        <v>0</v>
      </c>
      <c r="I40" s="42"/>
      <c r="J40" s="49"/>
    </row>
    <row r="41" spans="2:14" x14ac:dyDescent="0.55000000000000004">
      <c r="B41" s="44"/>
      <c r="C41" s="44"/>
      <c r="D41" s="44"/>
      <c r="E41" s="44"/>
      <c r="F41" s="42"/>
      <c r="G41" s="42"/>
      <c r="H41" s="3">
        <f t="shared" si="0"/>
        <v>0</v>
      </c>
      <c r="I41" s="42"/>
      <c r="J41" s="49"/>
    </row>
    <row r="42" spans="2:14" x14ac:dyDescent="0.55000000000000004">
      <c r="B42" s="44"/>
      <c r="C42" s="44"/>
      <c r="D42" s="44"/>
      <c r="E42" s="44"/>
      <c r="F42" s="42"/>
      <c r="G42" s="42"/>
      <c r="H42" s="3">
        <f t="shared" si="0"/>
        <v>0</v>
      </c>
      <c r="I42" s="42"/>
      <c r="J42" s="49"/>
    </row>
    <row r="43" spans="2:14" x14ac:dyDescent="0.55000000000000004">
      <c r="B43" s="44"/>
      <c r="C43" s="44"/>
      <c r="D43" s="44"/>
      <c r="E43" s="44"/>
      <c r="F43" s="42"/>
      <c r="G43" s="42"/>
      <c r="H43" s="3">
        <f t="shared" si="0"/>
        <v>0</v>
      </c>
      <c r="I43" s="42"/>
      <c r="J43" s="49"/>
    </row>
    <row r="44" spans="2:14" x14ac:dyDescent="0.55000000000000004">
      <c r="B44" s="44"/>
      <c r="C44" s="44"/>
      <c r="D44" s="44"/>
      <c r="E44" s="44"/>
      <c r="F44" s="42"/>
      <c r="G44" s="42"/>
      <c r="H44" s="3">
        <f t="shared" si="0"/>
        <v>0</v>
      </c>
      <c r="I44" s="42"/>
      <c r="J44" s="49"/>
    </row>
    <row r="45" spans="2:14" x14ac:dyDescent="0.55000000000000004">
      <c r="B45" s="44"/>
      <c r="C45" s="44"/>
      <c r="D45" s="44"/>
      <c r="E45" s="44"/>
      <c r="F45" s="42"/>
      <c r="G45" s="42"/>
      <c r="H45" s="3">
        <f t="shared" si="0"/>
        <v>0</v>
      </c>
      <c r="I45" s="42"/>
      <c r="J45" s="49"/>
    </row>
    <row r="46" spans="2:14" x14ac:dyDescent="0.55000000000000004">
      <c r="B46" s="140" t="s">
        <v>78</v>
      </c>
      <c r="C46" s="141"/>
      <c r="D46" s="142"/>
      <c r="E46" s="4"/>
      <c r="F46" s="3">
        <f>SUM(F4:F45)</f>
        <v>0</v>
      </c>
      <c r="G46" s="3">
        <f>SUM(G4:G45)</f>
        <v>0</v>
      </c>
      <c r="H46" s="3">
        <f>F46-G46</f>
        <v>0</v>
      </c>
      <c r="I46" s="3"/>
      <c r="J46" s="2"/>
      <c r="N46" s="88"/>
    </row>
    <row r="47" spans="2:14" x14ac:dyDescent="0.55000000000000004">
      <c r="C47" t="s">
        <v>11</v>
      </c>
    </row>
    <row r="48" spans="2:14" x14ac:dyDescent="0.55000000000000004">
      <c r="C48" t="s">
        <v>79</v>
      </c>
    </row>
    <row r="49" spans="2:10" x14ac:dyDescent="0.55000000000000004">
      <c r="C49" s="131" t="s">
        <v>69</v>
      </c>
      <c r="D49" s="132" t="s">
        <v>75</v>
      </c>
      <c r="E49" s="121" t="s">
        <v>9</v>
      </c>
      <c r="F49" s="121" t="s">
        <v>4</v>
      </c>
      <c r="G49" s="121" t="s">
        <v>59</v>
      </c>
      <c r="H49" s="139" t="s">
        <v>64</v>
      </c>
      <c r="I49" s="120"/>
      <c r="J49" s="120"/>
    </row>
    <row r="50" spans="2:10" x14ac:dyDescent="0.55000000000000004">
      <c r="C50" s="131"/>
      <c r="D50" s="133"/>
      <c r="E50" s="122"/>
      <c r="F50" s="122"/>
      <c r="G50" s="122"/>
      <c r="H50" s="19" t="s">
        <v>60</v>
      </c>
      <c r="I50" s="134">
        <f>F51+F52+F53+F54+F62+F63</f>
        <v>0</v>
      </c>
      <c r="J50" s="135"/>
    </row>
    <row r="51" spans="2:10" ht="36" x14ac:dyDescent="0.55000000000000004">
      <c r="C51" s="34" t="s">
        <v>20</v>
      </c>
      <c r="D51" s="29" t="s">
        <v>21</v>
      </c>
      <c r="E51" s="7">
        <v>11</v>
      </c>
      <c r="F51" s="8">
        <f>SUMIF(J5:J45,11,F5:F45)</f>
        <v>0</v>
      </c>
      <c r="G51" s="8">
        <f>SUMIF(J5:J45,11,G5:G45)</f>
        <v>0</v>
      </c>
      <c r="H51" s="19" t="s">
        <v>5</v>
      </c>
      <c r="I51" s="134">
        <f>G56+G57+G58+G59+G60+G64+G65+G66</f>
        <v>0</v>
      </c>
      <c r="J51" s="135"/>
    </row>
    <row r="52" spans="2:10" ht="36" x14ac:dyDescent="0.55000000000000004">
      <c r="C52" s="34" t="s">
        <v>23</v>
      </c>
      <c r="D52" s="29" t="s">
        <v>24</v>
      </c>
      <c r="E52" s="7">
        <v>12</v>
      </c>
      <c r="F52" s="8">
        <f>SUMIF(J5:J45,12,F5:F45)</f>
        <v>0</v>
      </c>
      <c r="G52" s="8">
        <f>SUMIF(J5:J45,12,G5:G45)</f>
        <v>0</v>
      </c>
      <c r="H52" s="19" t="s">
        <v>62</v>
      </c>
      <c r="I52" s="134">
        <f>I50-I51</f>
        <v>0</v>
      </c>
      <c r="J52" s="135"/>
    </row>
    <row r="53" spans="2:10" x14ac:dyDescent="0.55000000000000004">
      <c r="C53" s="34" t="s">
        <v>25</v>
      </c>
      <c r="D53" s="29" t="s">
        <v>26</v>
      </c>
      <c r="E53" s="7">
        <v>13</v>
      </c>
      <c r="F53" s="8">
        <f>SUMIF(J5:J45,13,F5:F45)</f>
        <v>0</v>
      </c>
      <c r="G53" s="8">
        <f>SUMIF(J5:J45,13,G5:G45)</f>
        <v>0</v>
      </c>
      <c r="H53" s="136" t="s">
        <v>63</v>
      </c>
      <c r="I53" s="135"/>
      <c r="J53" s="135"/>
    </row>
    <row r="54" spans="2:10" ht="26" x14ac:dyDescent="0.55000000000000004">
      <c r="C54" s="34" t="s">
        <v>67</v>
      </c>
      <c r="D54" s="29" t="s">
        <v>28</v>
      </c>
      <c r="E54" s="7">
        <v>14</v>
      </c>
      <c r="F54" s="8">
        <f>SUMIF(J5:J45,14,F5:F45)</f>
        <v>0</v>
      </c>
      <c r="G54" s="8">
        <f>SUMIF(J5:J45,14,G5:G45)</f>
        <v>0</v>
      </c>
    </row>
    <row r="55" spans="2:10" ht="36" x14ac:dyDescent="0.55000000000000004">
      <c r="C55" s="33" t="s">
        <v>71</v>
      </c>
      <c r="D55" s="87" t="s">
        <v>109</v>
      </c>
      <c r="E55" s="7">
        <v>100</v>
      </c>
      <c r="F55" s="8">
        <f>SUMIF(J5:J45,"100",F5:F45)</f>
        <v>0</v>
      </c>
      <c r="G55" s="8">
        <f>SUMIF(J5:J45,"100",G5:G45)</f>
        <v>0</v>
      </c>
      <c r="I55" t="s">
        <v>73</v>
      </c>
      <c r="J55"/>
    </row>
    <row r="56" spans="2:10" x14ac:dyDescent="0.55000000000000004">
      <c r="C56" s="34" t="s">
        <v>30</v>
      </c>
      <c r="D56" s="29" t="s">
        <v>31</v>
      </c>
      <c r="E56" s="7">
        <v>21</v>
      </c>
      <c r="F56" s="8">
        <f>SUMIF(J5:J45,21,F5:F45)</f>
        <v>0</v>
      </c>
      <c r="G56" s="8">
        <f>SUMIF(J5:J45,21,G5:G45)</f>
        <v>0</v>
      </c>
      <c r="I56" t="s">
        <v>74</v>
      </c>
      <c r="J56"/>
    </row>
    <row r="57" spans="2:10" ht="26" x14ac:dyDescent="0.55000000000000004">
      <c r="C57" s="34" t="s">
        <v>68</v>
      </c>
      <c r="D57" s="29" t="s">
        <v>34</v>
      </c>
      <c r="E57" s="7">
        <v>22</v>
      </c>
      <c r="F57" s="8">
        <f>SUMIF(J5:J45,22,F5:F45)</f>
        <v>0</v>
      </c>
      <c r="G57" s="8">
        <f>SUMIF(J5:J45,22,G5:G45)</f>
        <v>0</v>
      </c>
      <c r="I57" t="s">
        <v>54</v>
      </c>
      <c r="J57"/>
    </row>
    <row r="58" spans="2:10" ht="24" x14ac:dyDescent="0.55000000000000004">
      <c r="C58" s="34" t="s">
        <v>36</v>
      </c>
      <c r="D58" s="29" t="s">
        <v>37</v>
      </c>
      <c r="E58" s="7">
        <v>23</v>
      </c>
      <c r="F58" s="8">
        <f>SUMIF(J5:J45,23,F5:F45)</f>
        <v>0</v>
      </c>
      <c r="G58" s="8">
        <f>SUMIF(J5:J45,23,G5:G45)</f>
        <v>0</v>
      </c>
      <c r="I58" t="s">
        <v>55</v>
      </c>
      <c r="J58"/>
    </row>
    <row r="59" spans="2:10" x14ac:dyDescent="0.55000000000000004">
      <c r="C59" s="34" t="s">
        <v>39</v>
      </c>
      <c r="D59" s="29" t="s">
        <v>40</v>
      </c>
      <c r="E59" s="7">
        <v>24</v>
      </c>
      <c r="F59" s="8">
        <f>SUMIF(J5:J45,24,F5:F45)</f>
        <v>0</v>
      </c>
      <c r="G59" s="8">
        <f>SUMIF(J5:J45,24,G5:G45)</f>
        <v>0</v>
      </c>
      <c r="I59" t="s">
        <v>56</v>
      </c>
      <c r="J59"/>
    </row>
    <row r="60" spans="2:10" ht="26" x14ac:dyDescent="0.55000000000000004">
      <c r="C60" s="34" t="s">
        <v>41</v>
      </c>
      <c r="D60" s="24" t="s">
        <v>70</v>
      </c>
      <c r="E60" s="7">
        <v>25</v>
      </c>
      <c r="F60" s="8">
        <f>SUMIF(J5:J45,25,F5:F45)</f>
        <v>0</v>
      </c>
      <c r="G60" s="8">
        <f>SUMIF(J5:J45,25,G5:G45)</f>
        <v>0</v>
      </c>
      <c r="I60" t="s">
        <v>57</v>
      </c>
      <c r="J60"/>
    </row>
    <row r="61" spans="2:10" ht="36" x14ac:dyDescent="0.55000000000000004">
      <c r="C61" s="33" t="s">
        <v>71</v>
      </c>
      <c r="D61" s="87" t="s">
        <v>110</v>
      </c>
      <c r="E61" s="7">
        <v>200</v>
      </c>
      <c r="F61" s="8">
        <f>SUMIF(J5:J45,"200",F5:F45)</f>
        <v>0</v>
      </c>
      <c r="G61" s="8">
        <f>SUMIF(J5:J45,"200",G5:G45)</f>
        <v>0</v>
      </c>
      <c r="I61" t="s">
        <v>58</v>
      </c>
      <c r="J61"/>
    </row>
    <row r="62" spans="2:10" ht="18" customHeight="1" x14ac:dyDescent="0.55000000000000004">
      <c r="B62" s="129" t="s">
        <v>101</v>
      </c>
      <c r="C62" s="33" t="s">
        <v>102</v>
      </c>
      <c r="D62" s="85" t="s">
        <v>105</v>
      </c>
      <c r="E62" s="7">
        <v>4</v>
      </c>
      <c r="F62" s="8">
        <f>SUMIF(J5:J45,4,F5:F45)</f>
        <v>0</v>
      </c>
      <c r="G62" s="8"/>
      <c r="I62"/>
      <c r="J62"/>
    </row>
    <row r="63" spans="2:10" ht="36" x14ac:dyDescent="0.55000000000000004">
      <c r="B63" s="130"/>
      <c r="C63" s="33" t="s">
        <v>103</v>
      </c>
      <c r="D63" s="86" t="s">
        <v>106</v>
      </c>
      <c r="E63" s="7">
        <v>8</v>
      </c>
      <c r="F63" s="8">
        <f>SUMIF(J5:J45,8,F5:F45)</f>
        <v>0</v>
      </c>
      <c r="G63" s="8"/>
      <c r="I63"/>
      <c r="J63"/>
    </row>
    <row r="64" spans="2:10" ht="26" x14ac:dyDescent="0.55000000000000004">
      <c r="B64" s="130"/>
      <c r="C64" s="34" t="s">
        <v>151</v>
      </c>
      <c r="D64" s="119" t="s">
        <v>127</v>
      </c>
      <c r="E64" s="7">
        <v>30</v>
      </c>
      <c r="F64" s="8"/>
      <c r="G64" s="8">
        <f>SUMIF(J5:J45,30,G5:G45)</f>
        <v>0</v>
      </c>
    </row>
    <row r="65" spans="2:7" ht="26" x14ac:dyDescent="0.55000000000000004">
      <c r="B65" s="130"/>
      <c r="C65" s="34" t="s">
        <v>152</v>
      </c>
      <c r="D65" s="119" t="s">
        <v>128</v>
      </c>
      <c r="E65" s="7">
        <v>40</v>
      </c>
      <c r="F65" s="8"/>
      <c r="G65" s="8">
        <f>SUMIF(J5:J45,40,G5:G45)</f>
        <v>0</v>
      </c>
    </row>
    <row r="66" spans="2:7" ht="36" x14ac:dyDescent="0.55000000000000004">
      <c r="B66" s="130"/>
      <c r="C66" s="33" t="s">
        <v>104</v>
      </c>
      <c r="D66" s="87" t="s">
        <v>107</v>
      </c>
      <c r="E66" s="7">
        <v>50</v>
      </c>
      <c r="F66" s="8"/>
      <c r="G66" s="8">
        <f>SUMIF(J5:J45,"50",G5:G45)</f>
        <v>0</v>
      </c>
    </row>
    <row r="67" spans="2:7" x14ac:dyDescent="0.55000000000000004">
      <c r="E67" s="7" t="s">
        <v>12</v>
      </c>
      <c r="F67" s="8">
        <f>SUM(F50:F66)</f>
        <v>0</v>
      </c>
      <c r="G67" s="8">
        <f>SUM(G51:G66)</f>
        <v>0</v>
      </c>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6D59-BE67-421F-8A3C-3B33950A19DD}">
  <sheetPr>
    <pageSetUpPr fitToPage="1"/>
  </sheetPr>
  <dimension ref="B1:J25"/>
  <sheetViews>
    <sheetView topLeftCell="A16" workbookViewId="0">
      <selection activeCell="C16" sqref="C16"/>
    </sheetView>
  </sheetViews>
  <sheetFormatPr defaultRowHeight="18" x14ac:dyDescent="0.55000000000000004"/>
  <cols>
    <col min="1" max="1" width="3.08203125" customWidth="1"/>
    <col min="2" max="2" width="21.25" style="31" customWidth="1"/>
    <col min="3" max="3" width="30.33203125" customWidth="1"/>
    <col min="4" max="4" width="6.83203125" style="22" customWidth="1"/>
    <col min="5" max="5" width="12.08203125" customWidth="1"/>
    <col min="6" max="6" width="11.58203125" customWidth="1"/>
    <col min="7" max="7" width="2.58203125" customWidth="1"/>
    <col min="8" max="8" width="7.58203125" style="17" customWidth="1"/>
    <col min="9" max="9" width="5.33203125" style="6" customWidth="1"/>
  </cols>
  <sheetData>
    <row r="1" spans="2:10" x14ac:dyDescent="0.55000000000000004">
      <c r="B1" s="57"/>
      <c r="C1" s="35"/>
      <c r="D1" s="58"/>
      <c r="E1" s="35"/>
      <c r="F1" s="35"/>
      <c r="G1" s="35"/>
      <c r="H1" s="21"/>
      <c r="I1" s="59"/>
      <c r="J1" s="35"/>
    </row>
    <row r="2" spans="2:10" ht="24" customHeight="1" x14ac:dyDescent="0.55000000000000004">
      <c r="B2" s="138" t="s">
        <v>72</v>
      </c>
      <c r="C2" s="138"/>
      <c r="D2" s="58"/>
      <c r="E2" s="35"/>
      <c r="F2" s="35"/>
      <c r="G2" s="35"/>
      <c r="H2" s="21"/>
      <c r="I2" s="59"/>
      <c r="J2" s="35"/>
    </row>
    <row r="3" spans="2:10" ht="61.75" customHeight="1" x14ac:dyDescent="0.55000000000000004">
      <c r="B3" s="147" t="s">
        <v>100</v>
      </c>
      <c r="C3" s="147"/>
      <c r="D3" s="147"/>
      <c r="E3" s="147"/>
      <c r="F3" s="147"/>
      <c r="G3" s="147"/>
      <c r="H3" s="147"/>
      <c r="I3" s="147"/>
      <c r="J3" s="147"/>
    </row>
    <row r="4" spans="2:10" ht="43.75" customHeight="1" x14ac:dyDescent="0.55000000000000004">
      <c r="B4" t="s">
        <v>53</v>
      </c>
    </row>
    <row r="5" spans="2:10" ht="42.65" customHeight="1" x14ac:dyDescent="0.55000000000000004">
      <c r="B5" s="32" t="s">
        <v>69</v>
      </c>
      <c r="C5" s="26" t="s">
        <v>66</v>
      </c>
      <c r="D5" s="25" t="s">
        <v>9</v>
      </c>
      <c r="E5" s="25" t="s">
        <v>4</v>
      </c>
      <c r="F5" s="25" t="s">
        <v>59</v>
      </c>
      <c r="H5" s="131" t="s">
        <v>65</v>
      </c>
      <c r="I5" s="131"/>
      <c r="J5" s="131"/>
    </row>
    <row r="6" spans="2:10" ht="60" customHeight="1" x14ac:dyDescent="0.55000000000000004">
      <c r="B6" s="34" t="s">
        <v>20</v>
      </c>
      <c r="C6" s="29" t="s">
        <v>21</v>
      </c>
      <c r="D6" s="25">
        <v>11</v>
      </c>
      <c r="E6" s="28">
        <f>'４月'!F51+'５月'!F51+'６月'!F51+'７月'!F51+'８月'!F51+'９月'!F51+'10月'!F51+'１１月'!F51+'12月'!F51+'１月'!F51+'２月'!F51+'３月'!F51</f>
        <v>0</v>
      </c>
      <c r="F6" s="28">
        <f>'４月'!G51+'５月'!G52+'６月'!G52+'７月'!G52+'８月'!G52+'９月'!G52+'10月'!G52+'１１月'!G52+'12月'!G52+'１月'!G52+'２月'!G52+'３月'!G52</f>
        <v>0</v>
      </c>
      <c r="H6" s="20" t="s">
        <v>60</v>
      </c>
      <c r="I6" s="145">
        <f>SUM(E6:E11)</f>
        <v>0</v>
      </c>
      <c r="J6" s="146"/>
    </row>
    <row r="7" spans="2:10" ht="42.65" customHeight="1" x14ac:dyDescent="0.55000000000000004">
      <c r="B7" s="33" t="s">
        <v>102</v>
      </c>
      <c r="C7" s="85" t="s">
        <v>105</v>
      </c>
      <c r="D7" s="25">
        <v>4</v>
      </c>
      <c r="E7" s="28">
        <f>'４月'!F62+'５月'!F62+'６月'!F62+'７月'!F62+'８月'!F62+'９月'!F62+'10月'!F62+'１１月'!F62+'12月'!F62+'１月'!F62+'２月'!F62+'３月'!F62</f>
        <v>0</v>
      </c>
      <c r="F7" s="28">
        <f>'４月'!G62+'５月'!G62+'６月'!G62+'７月'!G62+'８月'!G62+'９月'!G62+'10月'!G62+'１１月'!G62+'12月'!G62+'１月'!G62+'２月'!G62+'３月'!G62</f>
        <v>0</v>
      </c>
      <c r="H7" s="20" t="s">
        <v>61</v>
      </c>
      <c r="I7" s="143">
        <f>SUM(F13:F20)</f>
        <v>0</v>
      </c>
      <c r="J7" s="144"/>
    </row>
    <row r="8" spans="2:10" ht="42.65" customHeight="1" x14ac:dyDescent="0.55000000000000004">
      <c r="B8" s="33" t="s">
        <v>103</v>
      </c>
      <c r="C8" s="86" t="s">
        <v>106</v>
      </c>
      <c r="D8" s="25">
        <v>8</v>
      </c>
      <c r="E8" s="28">
        <f>'４月'!F63+'５月'!F63+'６月'!F63+'７月'!F63+'８月'!F63+'９月'!F63+'10月'!F63+'１１月'!F63+'12月'!F63+'１月'!F63+'２月'!F63+'３月'!F63</f>
        <v>0</v>
      </c>
      <c r="F8" s="28">
        <f>'４月'!G63+'５月'!G63+'６月'!G63+'７月'!G63+'８月'!G63+'９月'!G63+'10月'!G63+'１１月'!G63+'12月'!G63+'１月'!G63+'２月'!G63+'３月'!G63</f>
        <v>0</v>
      </c>
      <c r="H8" s="20" t="s">
        <v>62</v>
      </c>
      <c r="I8" s="143">
        <f>I6-I7</f>
        <v>0</v>
      </c>
      <c r="J8" s="144"/>
    </row>
    <row r="9" spans="2:10" ht="42.65" customHeight="1" x14ac:dyDescent="0.55000000000000004">
      <c r="B9" s="34" t="s">
        <v>23</v>
      </c>
      <c r="C9" s="29" t="s">
        <v>24</v>
      </c>
      <c r="D9" s="25">
        <v>12</v>
      </c>
      <c r="E9" s="28">
        <f>'４月'!F52+'５月'!F52+'６月'!F52+'７月'!F52+'８月'!F52+'９月'!F52+'10月'!F52+'１１月'!F52+'12月'!F52+'１月'!F52+'２月'!F52+'３月'!F52</f>
        <v>0</v>
      </c>
      <c r="F9" s="28">
        <f>'４月'!G52+'５月'!G53+'６月'!G53+'７月'!G53+'８月'!G53+'９月'!G53+'10月'!G53+'１１月'!G53+'12月'!G53+'１月'!G53+'２月'!G53+'３月'!G53</f>
        <v>0</v>
      </c>
      <c r="H9" s="144" t="s">
        <v>63</v>
      </c>
      <c r="I9" s="144"/>
      <c r="J9" s="144"/>
    </row>
    <row r="10" spans="2:10" ht="42.65" customHeight="1" x14ac:dyDescent="0.55000000000000004">
      <c r="B10" s="34" t="s">
        <v>25</v>
      </c>
      <c r="C10" s="29" t="s">
        <v>26</v>
      </c>
      <c r="D10" s="25">
        <v>13</v>
      </c>
      <c r="E10" s="28">
        <f>'４月'!F53+'５月'!F53+'６月'!F53+'７月'!F53+'８月'!F53+'９月'!F53+'10月'!F53+'１１月'!F53+'12月'!F53+'１月'!F53+'２月'!F53+'３月'!F53</f>
        <v>0</v>
      </c>
      <c r="F10" s="28">
        <f>'４月'!G53+'５月'!G54+'６月'!G54+'７月'!G54+'８月'!G54+'９月'!G54+'10月'!G54+'１１月'!G54+'12月'!G54+'１月'!G54+'２月'!G54+'３月'!G54</f>
        <v>0</v>
      </c>
    </row>
    <row r="11" spans="2:10" ht="42.65" customHeight="1" x14ac:dyDescent="0.55000000000000004">
      <c r="B11" s="34" t="s">
        <v>67</v>
      </c>
      <c r="C11" s="29" t="s">
        <v>28</v>
      </c>
      <c r="D11" s="25">
        <v>14</v>
      </c>
      <c r="E11" s="28">
        <f>'４月'!F54+'５月'!F54+'６月'!F54+'７月'!F54+'８月'!F54+'９月'!F54+'10月'!F54+'１１月'!F54+'12月'!F54+'１月'!F54+'２月'!F54+'３月'!F54</f>
        <v>0</v>
      </c>
      <c r="F11" s="28">
        <f>'４月'!G54+'５月'!G54+'６月'!G54+'７月'!G54+'８月'!G54+'９月'!G54+'10月'!G54+'１１月'!G54+'12月'!G54+'１月'!G54+'２月'!G54+'３月'!G54</f>
        <v>0</v>
      </c>
    </row>
    <row r="12" spans="2:10" ht="42.65" customHeight="1" x14ac:dyDescent="0.55000000000000004">
      <c r="B12" s="36" t="s">
        <v>71</v>
      </c>
      <c r="C12" s="18" t="s">
        <v>112</v>
      </c>
      <c r="D12" s="23">
        <v>100</v>
      </c>
      <c r="E12" s="84">
        <f>'４月'!F55+'５月'!F56+'６月'!F56+'７月'!F56+'８月'!F56+'９月'!F56+'10月'!F56+'１１月'!F56+'12月'!F56+'１月'!F56+'２月'!F56+'３月'!F56</f>
        <v>0</v>
      </c>
      <c r="F12" s="84">
        <f>'４月'!G55+'５月'!G55+'６月'!G55+'７月'!G55+'８月'!G55+'９月'!G55+'10月'!G55+'１１月'!G55+'12月'!G55+'１月'!G55+'２月'!G55+'３月'!G55</f>
        <v>0</v>
      </c>
    </row>
    <row r="13" spans="2:10" ht="42.65" customHeight="1" x14ac:dyDescent="0.55000000000000004">
      <c r="B13" s="34" t="s">
        <v>30</v>
      </c>
      <c r="C13" s="29" t="s">
        <v>111</v>
      </c>
      <c r="D13" s="25">
        <v>21</v>
      </c>
      <c r="E13" s="30">
        <f>'４月'!F56+'５月'!F57+'６月'!F57+'７月'!F57+'８月'!F57+'９月'!F57+'10月'!F57+'１１月'!F57+'12月'!F57+'１月'!F57+'２月'!F57+'３月'!F57</f>
        <v>0</v>
      </c>
      <c r="F13" s="30">
        <f>'４月'!G56+'５月'!G56+'６月'!G56+'７月'!G56+'８月'!G56+'９月'!G56+'10月'!G56+'１１月'!G56+'12月'!G56+'１月'!G56+'２月'!G56+'３月'!G56</f>
        <v>0</v>
      </c>
    </row>
    <row r="14" spans="2:10" ht="42.65" customHeight="1" x14ac:dyDescent="0.55000000000000004">
      <c r="B14" s="34" t="s">
        <v>129</v>
      </c>
      <c r="C14" s="29" t="s">
        <v>144</v>
      </c>
      <c r="D14" s="25">
        <v>30</v>
      </c>
      <c r="E14" s="28">
        <f>'４月'!F64+'５月'!F64+'６月'!F64+'７月'!F64+'８月'!F64+'９月'!F64+'10月'!F64+'１１月'!F64+'12月'!F64+'１月'!F64+'２月'!F64+'３月'!F64</f>
        <v>0</v>
      </c>
      <c r="F14" s="28">
        <f>'４月'!G64+'５月'!G64+'６月'!G64+'７月'!G64+'８月'!G64+'９月'!G64+'10月'!G64+'１１月'!G64+'12月'!G64+'１月'!G64+'２月'!G64+'３月'!G64</f>
        <v>0</v>
      </c>
    </row>
    <row r="15" spans="2:10" ht="42.65" customHeight="1" x14ac:dyDescent="0.55000000000000004">
      <c r="B15" s="34" t="s">
        <v>126</v>
      </c>
      <c r="C15" s="24" t="s">
        <v>145</v>
      </c>
      <c r="D15" s="25">
        <v>40</v>
      </c>
      <c r="E15" s="28">
        <f>'４月'!F65+'５月'!F65+'６月'!F65+'７月'!F65+'８月'!F65+'９月'!F65+'10月'!F65+'１１月'!F65+'12月'!F65+'１月'!F65+'２月'!F65+'３月'!F65</f>
        <v>0</v>
      </c>
      <c r="F15" s="28">
        <f>'４月'!G65+'５月'!G65+'６月'!G65+'７月'!G65+'８月'!G65+'９月'!G65+'10月'!G65+'１１月'!G65+'12月'!G65+'１月'!G65+'２月'!G65+'３月'!G65</f>
        <v>0</v>
      </c>
    </row>
    <row r="16" spans="2:10" ht="42.65" customHeight="1" x14ac:dyDescent="0.55000000000000004">
      <c r="B16" s="34" t="s">
        <v>68</v>
      </c>
      <c r="C16" s="29" t="s">
        <v>34</v>
      </c>
      <c r="D16" s="25">
        <v>22</v>
      </c>
      <c r="E16" s="30">
        <f>'４月'!F57+'５月'!F58+'６月'!F58+'７月'!F58+'８月'!F58+'９月'!F58+'10月'!F58+'１１月'!F58+'12月'!F58+'１月'!F58+'２月'!F58+'３月'!F58</f>
        <v>0</v>
      </c>
      <c r="F16" s="30">
        <f>'４月'!G57+'５月'!G57+'６月'!G57+'７月'!G57+'８月'!G57+'９月'!G57+'10月'!G57+'１１月'!G57+'12月'!G57+'１月'!G57+'２月'!G57+'３月'!G57</f>
        <v>0</v>
      </c>
    </row>
    <row r="17" spans="2:6" ht="42.65" customHeight="1" x14ac:dyDescent="0.55000000000000004">
      <c r="B17" s="33" t="s">
        <v>104</v>
      </c>
      <c r="C17" s="87" t="s">
        <v>107</v>
      </c>
      <c r="D17" s="25">
        <v>50</v>
      </c>
      <c r="E17" s="30">
        <f>'４月'!F66+'５月'!F66+'６月'!F66+'７月'!F66+'８月'!F66+'９月'!F66+'10月'!F66+'１１月'!F66+'12月'!F66+'１月'!F66+'２月'!F66+'３月'!F66</f>
        <v>0</v>
      </c>
      <c r="F17" s="30">
        <f>'４月'!G66+'５月'!G66+'６月'!G66+'７月'!G66+'８月'!G66+'９月'!G66+'10月'!G66+'１１月'!G66+'12月'!G66+'１月'!G66+'２月'!G66+'３月'!G66</f>
        <v>0</v>
      </c>
    </row>
    <row r="18" spans="2:6" ht="42.65" customHeight="1" x14ac:dyDescent="0.55000000000000004">
      <c r="B18" s="34" t="s">
        <v>36</v>
      </c>
      <c r="C18" s="29" t="s">
        <v>37</v>
      </c>
      <c r="D18" s="25">
        <v>23</v>
      </c>
      <c r="E18" s="30">
        <f>'４月'!F58+'５月'!F59+'６月'!F59+'７月'!F59+'８月'!F59+'９月'!F59+'10月'!F59+'１１月'!F59+'12月'!F59+'１月'!F59+'２月'!F59+'３月'!F59</f>
        <v>0</v>
      </c>
      <c r="F18" s="30">
        <f>'４月'!G58+'５月'!G58+'６月'!G58+'７月'!G58+'８月'!G58+'９月'!G58+'10月'!G58+'１１月'!G58+'12月'!G58+'１月'!G58+'２月'!G58+'３月'!G58</f>
        <v>0</v>
      </c>
    </row>
    <row r="19" spans="2:6" ht="42.65" customHeight="1" x14ac:dyDescent="0.55000000000000004">
      <c r="B19" s="34" t="s">
        <v>39</v>
      </c>
      <c r="C19" s="29" t="s">
        <v>40</v>
      </c>
      <c r="D19" s="25">
        <v>24</v>
      </c>
      <c r="E19" s="30">
        <f>'４月'!F64+'５月'!F60+'６月'!F60+'７月'!F60+'８月'!F60+'９月'!F60+'10月'!F60+'１１月'!F60+'12月'!F60+'１月'!F60+'２月'!F60+'３月'!F60</f>
        <v>0</v>
      </c>
      <c r="F19" s="30">
        <f>'４月'!G59+'５月'!G59+'６月'!G59+'７月'!G59+'８月'!G59+'９月'!G59+'10月'!G59+'１１月'!G59+'12月'!G59+'１月'!G59+'２月'!G59+'３月'!G59</f>
        <v>0</v>
      </c>
    </row>
    <row r="20" spans="2:6" ht="42.65" customHeight="1" x14ac:dyDescent="0.55000000000000004">
      <c r="B20" s="34" t="s">
        <v>41</v>
      </c>
      <c r="C20" s="24" t="s">
        <v>70</v>
      </c>
      <c r="D20" s="25">
        <v>25</v>
      </c>
      <c r="E20" s="30">
        <f>'４月'!F60+'５月'!F60+'６月'!F60+'７月'!F60+'８月'!F60+'９月'!F60+'10月'!F60+'１１月'!F60+'12月'!F60+'１月'!F60+'２月'!F60+'３月'!F60</f>
        <v>0</v>
      </c>
      <c r="F20" s="30">
        <f>'４月'!G60+'５月'!G60+'６月'!G60+'７月'!G60+'８月'!G60+'９月'!G60+'10月'!G60+'１１月'!G60+'12月'!G60+'１月'!G60+'２月'!G60+'３月'!G60</f>
        <v>0</v>
      </c>
    </row>
    <row r="21" spans="2:6" ht="42.65" customHeight="1" x14ac:dyDescent="0.55000000000000004">
      <c r="B21" s="36" t="s">
        <v>71</v>
      </c>
      <c r="C21" s="18" t="s">
        <v>113</v>
      </c>
      <c r="D21" s="23">
        <v>200</v>
      </c>
      <c r="E21" s="18">
        <f>'４月'!F61+'５月'!F61+'６月'!F61+'７月'!F61+'８月'!F61+'９月'!F61+'10月'!F61+'１１月'!F61+'12月'!F61+'１月'!F61+'２月'!F61+'３月'!F61</f>
        <v>0</v>
      </c>
      <c r="F21" s="18">
        <f>'４月'!G61+'５月'!G61+'６月'!G61+'７月'!G61+'８月'!G61+'９月'!G61+'10月'!G61+'１１月'!G61+'12月'!G61+'１月'!G61+'２月'!G61+'３月'!G61</f>
        <v>0</v>
      </c>
    </row>
    <row r="22" spans="2:6" x14ac:dyDescent="0.55000000000000004">
      <c r="B22" s="33"/>
      <c r="C22" s="27"/>
      <c r="D22" s="25" t="s">
        <v>12</v>
      </c>
      <c r="E22" s="30">
        <f>SUM(E6:E21)</f>
        <v>0</v>
      </c>
      <c r="F22" s="30">
        <f>SUM(F6:F21)</f>
        <v>0</v>
      </c>
    </row>
    <row r="24" spans="2:6" x14ac:dyDescent="0.55000000000000004">
      <c r="B24" s="35" t="s">
        <v>76</v>
      </c>
    </row>
    <row r="25" spans="2:6" x14ac:dyDescent="0.55000000000000004">
      <c r="B25" s="31" t="s">
        <v>77</v>
      </c>
    </row>
  </sheetData>
  <sheetProtection selectLockedCells="1" selectUnlockedCells="1"/>
  <mergeCells count="7">
    <mergeCell ref="I8:J8"/>
    <mergeCell ref="H9:J9"/>
    <mergeCell ref="B2:C2"/>
    <mergeCell ref="H5:J5"/>
    <mergeCell ref="I6:J6"/>
    <mergeCell ref="I7:J7"/>
    <mergeCell ref="B3:J3"/>
  </mergeCells>
  <phoneticPr fontId="3"/>
  <pageMargins left="0.7" right="0.7" top="0.75" bottom="0.75" header="0.3" footer="0.3"/>
  <pageSetup paperSize="9" scale="7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BC24-C28A-4028-BA39-BCE43123AA88}">
  <sheetPr>
    <pageSetUpPr fitToPage="1"/>
  </sheetPr>
  <dimension ref="A1:J40"/>
  <sheetViews>
    <sheetView workbookViewId="0">
      <selection activeCell="F15" sqref="F15:F16"/>
    </sheetView>
  </sheetViews>
  <sheetFormatPr defaultColWidth="9" defaultRowHeight="25" customHeight="1" x14ac:dyDescent="0.55000000000000004"/>
  <cols>
    <col min="1" max="1" width="1.08203125" style="10" customWidth="1"/>
    <col min="2" max="2" width="4" style="10" customWidth="1"/>
    <col min="3" max="3" width="20.58203125" style="10" customWidth="1"/>
    <col min="4" max="5" width="13.08203125" style="10" customWidth="1"/>
    <col min="6" max="6" width="34.08203125" style="11" customWidth="1"/>
    <col min="7" max="7" width="3" style="10" customWidth="1"/>
    <col min="8" max="10" width="9" style="10"/>
    <col min="11" max="11" width="14" style="10" customWidth="1"/>
    <col min="12" max="12" width="12.58203125" style="10" customWidth="1"/>
    <col min="13" max="13" width="12.83203125" style="10" customWidth="1"/>
    <col min="14" max="16384" width="9" style="10"/>
  </cols>
  <sheetData>
    <row r="1" spans="1:8" ht="25" customHeight="1" x14ac:dyDescent="0.55000000000000004">
      <c r="A1" s="15"/>
      <c r="B1" s="149" t="s">
        <v>114</v>
      </c>
      <c r="C1" s="149"/>
      <c r="D1" s="149"/>
      <c r="E1" s="149"/>
      <c r="F1" s="95" t="s">
        <v>149</v>
      </c>
      <c r="G1" s="15"/>
      <c r="H1" s="15"/>
    </row>
    <row r="2" spans="1:8" ht="22.4" customHeight="1" x14ac:dyDescent="0.55000000000000004">
      <c r="A2" s="15"/>
      <c r="B2" s="150" t="s">
        <v>150</v>
      </c>
      <c r="C2" s="150"/>
      <c r="D2" s="150"/>
      <c r="E2" s="150"/>
      <c r="F2" s="150"/>
      <c r="G2" s="15"/>
      <c r="H2" s="15"/>
    </row>
    <row r="3" spans="1:8" ht="22.4" customHeight="1" thickBot="1" x14ac:dyDescent="0.6">
      <c r="A3" s="15"/>
      <c r="B3" s="96"/>
      <c r="C3" s="148" t="s">
        <v>147</v>
      </c>
      <c r="D3" s="148"/>
      <c r="E3" s="148"/>
      <c r="F3" s="97" t="s">
        <v>148</v>
      </c>
      <c r="G3" s="15"/>
      <c r="H3" s="15"/>
    </row>
    <row r="4" spans="1:8" s="12" customFormat="1" ht="24.65" customHeight="1" thickBot="1" x14ac:dyDescent="0.6">
      <c r="A4" s="98"/>
      <c r="B4" s="100"/>
      <c r="C4" s="101" t="s">
        <v>13</v>
      </c>
      <c r="D4" s="102" t="s">
        <v>14</v>
      </c>
      <c r="E4" s="102" t="s">
        <v>15</v>
      </c>
      <c r="F4" s="103" t="s">
        <v>16</v>
      </c>
      <c r="G4" s="98"/>
      <c r="H4" s="98"/>
    </row>
    <row r="5" spans="1:8" ht="24.65" customHeight="1" x14ac:dyDescent="0.55000000000000004">
      <c r="A5" s="15"/>
      <c r="B5" s="104" t="s">
        <v>17</v>
      </c>
      <c r="C5" s="105" t="s">
        <v>18</v>
      </c>
      <c r="D5" s="106">
        <f>'４月'!F4</f>
        <v>0</v>
      </c>
      <c r="E5" s="106"/>
      <c r="F5" s="107" t="s">
        <v>108</v>
      </c>
      <c r="G5" s="15"/>
      <c r="H5" s="15"/>
    </row>
    <row r="6" spans="1:8" ht="24.65" customHeight="1" x14ac:dyDescent="0.55000000000000004">
      <c r="A6" s="15"/>
      <c r="B6" s="108">
        <v>0</v>
      </c>
      <c r="C6" s="109" t="s">
        <v>19</v>
      </c>
      <c r="D6" s="110">
        <f>SUM(D7:D12)</f>
        <v>0</v>
      </c>
      <c r="E6" s="110">
        <f>SUM(E7:E12)</f>
        <v>0</v>
      </c>
      <c r="F6" s="111"/>
      <c r="G6" s="15"/>
      <c r="H6" s="15"/>
    </row>
    <row r="7" spans="1:8" ht="24.65" customHeight="1" x14ac:dyDescent="0.55000000000000004">
      <c r="A7" s="15"/>
      <c r="B7" s="108">
        <v>11</v>
      </c>
      <c r="C7" s="109" t="s">
        <v>20</v>
      </c>
      <c r="D7" s="110">
        <f>年間集計!E6</f>
        <v>0</v>
      </c>
      <c r="E7" s="110">
        <f>年間集計!F6</f>
        <v>0</v>
      </c>
      <c r="F7" s="111" t="s">
        <v>116</v>
      </c>
      <c r="G7" s="15" t="s">
        <v>22</v>
      </c>
      <c r="H7" s="15"/>
    </row>
    <row r="8" spans="1:8" ht="24.65" customHeight="1" x14ac:dyDescent="0.55000000000000004">
      <c r="A8" s="15"/>
      <c r="B8" s="108">
        <v>4</v>
      </c>
      <c r="C8" s="112" t="s">
        <v>102</v>
      </c>
      <c r="D8" s="110">
        <f>年間集計!E7</f>
        <v>0</v>
      </c>
      <c r="E8" s="110">
        <f>年間集計!F7</f>
        <v>0</v>
      </c>
      <c r="F8" s="113" t="s">
        <v>105</v>
      </c>
      <c r="G8" s="15"/>
      <c r="H8" s="15"/>
    </row>
    <row r="9" spans="1:8" ht="24.65" customHeight="1" x14ac:dyDescent="0.55000000000000004">
      <c r="A9" s="15"/>
      <c r="B9" s="108">
        <v>8</v>
      </c>
      <c r="C9" s="112" t="s">
        <v>103</v>
      </c>
      <c r="D9" s="110">
        <f>年間集計!E8</f>
        <v>0</v>
      </c>
      <c r="E9" s="110">
        <f>年間集計!F8</f>
        <v>0</v>
      </c>
      <c r="F9" s="114" t="s">
        <v>106</v>
      </c>
      <c r="G9" s="15"/>
      <c r="H9" s="15"/>
    </row>
    <row r="10" spans="1:8" ht="30.65" customHeight="1" x14ac:dyDescent="0.55000000000000004">
      <c r="A10" s="15"/>
      <c r="B10" s="108">
        <v>12</v>
      </c>
      <c r="C10" s="109" t="s">
        <v>23</v>
      </c>
      <c r="D10" s="110">
        <f>年間集計!E9</f>
        <v>0</v>
      </c>
      <c r="E10" s="110">
        <f>年間集計!F9</f>
        <v>0</v>
      </c>
      <c r="F10" s="111" t="s">
        <v>119</v>
      </c>
      <c r="G10" s="15"/>
      <c r="H10" s="15"/>
    </row>
    <row r="11" spans="1:8" ht="24.65" customHeight="1" x14ac:dyDescent="0.55000000000000004">
      <c r="A11" s="15"/>
      <c r="B11" s="108">
        <v>13</v>
      </c>
      <c r="C11" s="109" t="s">
        <v>25</v>
      </c>
      <c r="D11" s="110">
        <f>年間集計!E10</f>
        <v>0</v>
      </c>
      <c r="E11" s="110">
        <f>年間集計!F10</f>
        <v>0</v>
      </c>
      <c r="F11" s="111" t="s">
        <v>26</v>
      </c>
      <c r="G11" s="15"/>
      <c r="H11" s="15"/>
    </row>
    <row r="12" spans="1:8" ht="24.65" customHeight="1" x14ac:dyDescent="0.55000000000000004">
      <c r="A12" s="15"/>
      <c r="B12" s="108">
        <v>14</v>
      </c>
      <c r="C12" s="109" t="s">
        <v>27</v>
      </c>
      <c r="D12" s="110">
        <f>年間集計!E11</f>
        <v>0</v>
      </c>
      <c r="E12" s="110">
        <f>年間集計!F11</f>
        <v>0</v>
      </c>
      <c r="F12" s="111" t="s">
        <v>28</v>
      </c>
      <c r="G12" s="15"/>
      <c r="H12" s="15"/>
    </row>
    <row r="13" spans="1:8" ht="24.65" customHeight="1" x14ac:dyDescent="0.55000000000000004">
      <c r="A13" s="15"/>
      <c r="B13" s="108"/>
      <c r="C13" s="109" t="s">
        <v>29</v>
      </c>
      <c r="D13" s="110">
        <f>SUM(D14:D21)</f>
        <v>0</v>
      </c>
      <c r="E13" s="110">
        <f>SUM(E14:E21)</f>
        <v>0</v>
      </c>
      <c r="F13" s="111"/>
      <c r="G13" s="15"/>
      <c r="H13" s="15"/>
    </row>
    <row r="14" spans="1:8" ht="24.65" customHeight="1" x14ac:dyDescent="0.55000000000000004">
      <c r="A14" s="15"/>
      <c r="B14" s="108">
        <v>21</v>
      </c>
      <c r="C14" s="109" t="s">
        <v>30</v>
      </c>
      <c r="D14" s="110">
        <f>年間集計!E13</f>
        <v>0</v>
      </c>
      <c r="E14" s="110">
        <f>年間集計!F13</f>
        <v>0</v>
      </c>
      <c r="F14" s="111" t="s">
        <v>31</v>
      </c>
      <c r="G14" s="15" t="s">
        <v>32</v>
      </c>
      <c r="H14" s="15"/>
    </row>
    <row r="15" spans="1:8" ht="24.65" customHeight="1" x14ac:dyDescent="0.55000000000000004">
      <c r="A15" s="15"/>
      <c r="B15" s="108">
        <v>30</v>
      </c>
      <c r="C15" s="34" t="s">
        <v>125</v>
      </c>
      <c r="D15" s="110">
        <f>年間集計!E14</f>
        <v>0</v>
      </c>
      <c r="E15" s="110">
        <f>年間集計!F14</f>
        <v>0</v>
      </c>
      <c r="F15" s="111" t="s">
        <v>127</v>
      </c>
      <c r="G15" s="15"/>
      <c r="H15" s="15"/>
    </row>
    <row r="16" spans="1:8" ht="24.65" customHeight="1" x14ac:dyDescent="0.55000000000000004">
      <c r="A16" s="15"/>
      <c r="B16" s="108">
        <v>40</v>
      </c>
      <c r="C16" s="34" t="s">
        <v>126</v>
      </c>
      <c r="D16" s="110">
        <f>年間集計!E15</f>
        <v>0</v>
      </c>
      <c r="E16" s="110">
        <f>年間集計!F15</f>
        <v>0</v>
      </c>
      <c r="F16" s="111" t="s">
        <v>128</v>
      </c>
      <c r="G16" s="15"/>
      <c r="H16" s="15"/>
    </row>
    <row r="17" spans="1:8" ht="46.5" customHeight="1" x14ac:dyDescent="0.55000000000000004">
      <c r="A17" s="15"/>
      <c r="B17" s="108">
        <v>22</v>
      </c>
      <c r="C17" s="109" t="s">
        <v>33</v>
      </c>
      <c r="D17" s="110">
        <f>年間集計!E16</f>
        <v>0</v>
      </c>
      <c r="E17" s="110">
        <f>年間集計!F16</f>
        <v>0</v>
      </c>
      <c r="F17" s="111" t="s">
        <v>117</v>
      </c>
      <c r="G17" s="15" t="s">
        <v>35</v>
      </c>
      <c r="H17" s="15"/>
    </row>
    <row r="18" spans="1:8" ht="24.65" customHeight="1" x14ac:dyDescent="0.55000000000000004">
      <c r="A18" s="15"/>
      <c r="B18" s="108">
        <v>50</v>
      </c>
      <c r="C18" s="112" t="s">
        <v>104</v>
      </c>
      <c r="D18" s="110">
        <f>年間集計!E17</f>
        <v>0</v>
      </c>
      <c r="E18" s="110">
        <f>年間集計!F17</f>
        <v>0</v>
      </c>
      <c r="F18" s="111" t="s">
        <v>115</v>
      </c>
      <c r="G18" s="15"/>
      <c r="H18" s="15"/>
    </row>
    <row r="19" spans="1:8" ht="24.65" customHeight="1" x14ac:dyDescent="0.55000000000000004">
      <c r="A19" s="15"/>
      <c r="B19" s="108">
        <v>23</v>
      </c>
      <c r="C19" s="109" t="s">
        <v>36</v>
      </c>
      <c r="D19" s="110">
        <f>年間集計!E18</f>
        <v>0</v>
      </c>
      <c r="E19" s="110">
        <f>年間集計!F18</f>
        <v>0</v>
      </c>
      <c r="F19" s="111" t="s">
        <v>146</v>
      </c>
      <c r="G19" s="15" t="s">
        <v>38</v>
      </c>
      <c r="H19" s="15"/>
    </row>
    <row r="20" spans="1:8" s="14" customFormat="1" ht="24.65" customHeight="1" x14ac:dyDescent="0.55000000000000004">
      <c r="A20" s="99"/>
      <c r="B20" s="108">
        <v>24</v>
      </c>
      <c r="C20" s="109" t="s">
        <v>39</v>
      </c>
      <c r="D20" s="110">
        <f>年間集計!E19</f>
        <v>0</v>
      </c>
      <c r="E20" s="110">
        <f>年間集計!F19</f>
        <v>0</v>
      </c>
      <c r="F20" s="111" t="s">
        <v>40</v>
      </c>
      <c r="G20" s="99"/>
      <c r="H20" s="99"/>
    </row>
    <row r="21" spans="1:8" s="14" customFormat="1" ht="24.65" customHeight="1" x14ac:dyDescent="0.55000000000000004">
      <c r="A21" s="99"/>
      <c r="B21" s="108">
        <v>25</v>
      </c>
      <c r="C21" s="109" t="s">
        <v>41</v>
      </c>
      <c r="D21" s="110">
        <f>年間集計!E20</f>
        <v>0</v>
      </c>
      <c r="E21" s="110">
        <f>年間集計!F20</f>
        <v>0</v>
      </c>
      <c r="F21" s="111" t="s">
        <v>42</v>
      </c>
      <c r="G21" s="15" t="s">
        <v>22</v>
      </c>
      <c r="H21" s="99"/>
    </row>
    <row r="22" spans="1:8" s="14" customFormat="1" ht="24.65" customHeight="1" x14ac:dyDescent="0.55000000000000004">
      <c r="A22" s="99"/>
      <c r="B22" s="108"/>
      <c r="C22" s="109" t="s">
        <v>80</v>
      </c>
      <c r="D22" s="110"/>
      <c r="E22" s="110">
        <f>D6-E13</f>
        <v>0</v>
      </c>
      <c r="F22" s="111"/>
      <c r="G22" s="15"/>
      <c r="H22" s="99"/>
    </row>
    <row r="23" spans="1:8" ht="24.65" customHeight="1" x14ac:dyDescent="0.55000000000000004">
      <c r="A23" s="15"/>
      <c r="B23" s="108"/>
      <c r="C23" s="109" t="s">
        <v>43</v>
      </c>
      <c r="D23" s="110"/>
      <c r="E23" s="110">
        <f>D5+D6-E13</f>
        <v>0</v>
      </c>
      <c r="F23" s="111" t="s">
        <v>44</v>
      </c>
      <c r="G23" s="15"/>
      <c r="H23" s="15"/>
    </row>
    <row r="24" spans="1:8" ht="24.65" customHeight="1" thickBot="1" x14ac:dyDescent="0.6">
      <c r="A24" s="15"/>
      <c r="B24" s="115"/>
      <c r="C24" s="116" t="s">
        <v>12</v>
      </c>
      <c r="D24" s="117">
        <f>D5+D6</f>
        <v>0</v>
      </c>
      <c r="E24" s="117">
        <f>E13+E23</f>
        <v>0</v>
      </c>
      <c r="F24" s="118"/>
      <c r="G24" s="15"/>
      <c r="H24" s="15"/>
    </row>
    <row r="25" spans="1:8" s="15" customFormat="1" ht="16.75" customHeight="1" x14ac:dyDescent="0.55000000000000004">
      <c r="C25" s="15" t="s">
        <v>51</v>
      </c>
      <c r="F25" s="16"/>
    </row>
    <row r="26" spans="1:8" s="94" customFormat="1" ht="16.75" customHeight="1" x14ac:dyDescent="0.55000000000000004">
      <c r="C26" s="94" t="s">
        <v>45</v>
      </c>
      <c r="F26" s="16"/>
    </row>
    <row r="27" spans="1:8" s="94" customFormat="1" ht="16.75" customHeight="1" x14ac:dyDescent="0.55000000000000004">
      <c r="C27" s="94" t="s">
        <v>118</v>
      </c>
      <c r="F27" s="16"/>
    </row>
    <row r="28" spans="1:8" s="94" customFormat="1" ht="16.75" customHeight="1" x14ac:dyDescent="0.55000000000000004">
      <c r="C28" s="94" t="s">
        <v>46</v>
      </c>
      <c r="F28" s="16"/>
    </row>
    <row r="29" spans="1:8" s="94" customFormat="1" ht="16.75" customHeight="1" x14ac:dyDescent="0.55000000000000004">
      <c r="C29" s="94" t="s">
        <v>47</v>
      </c>
      <c r="F29" s="16"/>
    </row>
    <row r="30" spans="1:8" s="94" customFormat="1" ht="16.75" customHeight="1" x14ac:dyDescent="0.55000000000000004">
      <c r="C30" s="94" t="s">
        <v>48</v>
      </c>
      <c r="F30" s="16"/>
    </row>
    <row r="31" spans="1:8" s="94" customFormat="1" ht="16.75" customHeight="1" x14ac:dyDescent="0.55000000000000004">
      <c r="C31" s="94" t="s">
        <v>49</v>
      </c>
      <c r="F31" s="16"/>
    </row>
    <row r="32" spans="1:8" s="94" customFormat="1" ht="16.75" customHeight="1" x14ac:dyDescent="0.55000000000000004">
      <c r="C32" s="15" t="s">
        <v>52</v>
      </c>
      <c r="F32" s="16"/>
    </row>
    <row r="33" spans="1:10" s="15" customFormat="1" ht="16.75" customHeight="1" x14ac:dyDescent="0.55000000000000004">
      <c r="C33" s="15" t="s">
        <v>50</v>
      </c>
      <c r="F33" s="16"/>
    </row>
    <row r="34" spans="1:10" s="15" customFormat="1" ht="13" x14ac:dyDescent="0.55000000000000004">
      <c r="F34" s="16"/>
    </row>
    <row r="35" spans="1:10" s="15" customFormat="1" ht="13" x14ac:dyDescent="0.55000000000000004">
      <c r="F35" s="16"/>
    </row>
    <row r="36" spans="1:10" s="15" customFormat="1" ht="13" x14ac:dyDescent="0.55000000000000004">
      <c r="F36" s="16"/>
    </row>
    <row r="37" spans="1:10" ht="13" x14ac:dyDescent="0.55000000000000004">
      <c r="A37" s="15"/>
      <c r="B37" s="15"/>
      <c r="C37" s="15"/>
      <c r="D37" s="15"/>
      <c r="E37" s="15"/>
      <c r="F37" s="16"/>
      <c r="G37" s="15"/>
      <c r="H37" s="15"/>
      <c r="I37" s="15"/>
      <c r="J37" s="15"/>
    </row>
    <row r="38" spans="1:10" ht="25" customHeight="1" x14ac:dyDescent="0.55000000000000004">
      <c r="A38" s="15"/>
      <c r="B38" s="15"/>
      <c r="C38" s="15"/>
      <c r="D38" s="15"/>
      <c r="E38" s="15"/>
      <c r="F38" s="16"/>
      <c r="G38" s="15"/>
      <c r="H38" s="15"/>
      <c r="I38" s="15"/>
      <c r="J38" s="15"/>
    </row>
    <row r="39" spans="1:10" ht="64.5" customHeight="1" x14ac:dyDescent="0.55000000000000004">
      <c r="A39" s="15"/>
      <c r="B39" s="15"/>
      <c r="C39" s="15"/>
      <c r="D39" s="15"/>
      <c r="E39" s="15"/>
      <c r="F39" s="16"/>
      <c r="G39" s="15"/>
      <c r="H39" s="15"/>
      <c r="I39" s="15"/>
      <c r="J39" s="15"/>
    </row>
    <row r="40" spans="1:10" ht="43.5" customHeight="1" x14ac:dyDescent="0.55000000000000004">
      <c r="A40" s="15"/>
      <c r="B40" s="15"/>
      <c r="C40" s="15"/>
      <c r="D40" s="15"/>
      <c r="E40" s="15"/>
      <c r="F40" s="16"/>
      <c r="G40" s="15"/>
      <c r="H40" s="15"/>
      <c r="I40" s="15"/>
      <c r="J40" s="15"/>
    </row>
  </sheetData>
  <sheetProtection sheet="1"/>
  <mergeCells count="3">
    <mergeCell ref="C3:E3"/>
    <mergeCell ref="B1:E1"/>
    <mergeCell ref="B2:F2"/>
  </mergeCells>
  <phoneticPr fontId="3"/>
  <pageMargins left="1.1023622047244095" right="0.51181102362204722" top="0.55118110236220474" bottom="0.35433070866141736" header="0.11811023622047245" footer="0.11811023622047245"/>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85F0-4E17-4BDD-8471-3A3B95093619}">
  <sheetPr>
    <pageSetUpPr fitToPage="1"/>
  </sheetPr>
  <dimension ref="B1:M67"/>
  <sheetViews>
    <sheetView topLeftCell="A25" zoomScaleNormal="100" workbookViewId="0">
      <selection activeCell="G2" sqref="G2"/>
    </sheetView>
  </sheetViews>
  <sheetFormatPr defaultRowHeight="18" x14ac:dyDescent="0.55000000000000004"/>
  <cols>
    <col min="1" max="1" width="0.33203125" customWidth="1"/>
    <col min="2" max="2" width="5.33203125" customWidth="1"/>
    <col min="3" max="3" width="14.58203125" customWidth="1"/>
    <col min="4" max="4" width="23" customWidth="1"/>
    <col min="5" max="5" width="7.58203125" customWidth="1"/>
    <col min="6" max="6" width="9.33203125" bestFit="1" customWidth="1"/>
    <col min="8" max="8" width="9.33203125" customWidth="1"/>
    <col min="9" max="9" width="7.58203125" style="6" customWidth="1"/>
    <col min="10" max="10" width="5.33203125" style="6" customWidth="1"/>
  </cols>
  <sheetData>
    <row r="1" spans="2:10" ht="24.65" customHeight="1" x14ac:dyDescent="0.55000000000000004">
      <c r="B1" s="35"/>
      <c r="C1" s="137" t="s">
        <v>132</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91</v>
      </c>
      <c r="C4" s="41"/>
      <c r="D4" s="41"/>
      <c r="E4" s="41"/>
      <c r="F4" s="42">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E49:E50"/>
    <mergeCell ref="F49:F50"/>
    <mergeCell ref="G49:G50"/>
    <mergeCell ref="C49:C50"/>
    <mergeCell ref="D49:D50"/>
    <mergeCell ref="B46:D46"/>
  </mergeCells>
  <phoneticPr fontId="3"/>
  <pageMargins left="1.1023622047244095" right="0.31496062992125984" top="0.74803149606299213" bottom="0.35433070866141736" header="0.31496062992125984" footer="0.11811023622047245"/>
  <pageSetup paperSize="9" scale="87" orientation="portrait" r:id="rId1"/>
  <headerFooter>
    <oddHeader>&amp;L支部会計様式　003　預金（現金）出納帳</oddHeader>
    <oddFooter xml:space="preserve">&amp;C10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6ED8-6E17-42DD-8813-2AEBEC3D1369}">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133</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'４月'!H46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19"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ref="H20:H45" si="1">H19+F20-G20</f>
        <v>0</v>
      </c>
      <c r="I20" s="53"/>
      <c r="J20" s="52"/>
    </row>
    <row r="21" spans="2:10" x14ac:dyDescent="0.55000000000000004">
      <c r="B21" s="45"/>
      <c r="C21" s="46"/>
      <c r="D21" s="46"/>
      <c r="E21" s="47"/>
      <c r="F21" s="48"/>
      <c r="G21" s="48"/>
      <c r="H21" s="3">
        <f t="shared" si="1"/>
        <v>0</v>
      </c>
      <c r="I21" s="51"/>
      <c r="J21" s="52"/>
    </row>
    <row r="22" spans="2:10" x14ac:dyDescent="0.55000000000000004">
      <c r="B22" s="44"/>
      <c r="C22" s="44"/>
      <c r="D22" s="44"/>
      <c r="E22" s="44"/>
      <c r="F22" s="42"/>
      <c r="G22" s="42"/>
      <c r="H22" s="3">
        <f t="shared" si="1"/>
        <v>0</v>
      </c>
      <c r="I22" s="42"/>
      <c r="J22" s="49"/>
    </row>
    <row r="23" spans="2:10" x14ac:dyDescent="0.55000000000000004">
      <c r="B23" s="44"/>
      <c r="C23" s="44"/>
      <c r="D23" s="44"/>
      <c r="E23" s="44"/>
      <c r="F23" s="42"/>
      <c r="G23" s="42"/>
      <c r="H23" s="3">
        <f t="shared" si="1"/>
        <v>0</v>
      </c>
      <c r="I23" s="42"/>
      <c r="J23" s="49"/>
    </row>
    <row r="24" spans="2:10" x14ac:dyDescent="0.55000000000000004">
      <c r="B24" s="44"/>
      <c r="C24" s="44"/>
      <c r="D24" s="44"/>
      <c r="E24" s="44"/>
      <c r="F24" s="42"/>
      <c r="G24" s="42"/>
      <c r="H24" s="3">
        <f t="shared" si="1"/>
        <v>0</v>
      </c>
      <c r="I24" s="42"/>
      <c r="J24" s="49"/>
    </row>
    <row r="25" spans="2:10" x14ac:dyDescent="0.55000000000000004">
      <c r="B25" s="44"/>
      <c r="C25" s="44"/>
      <c r="D25" s="44"/>
      <c r="E25" s="44"/>
      <c r="F25" s="42"/>
      <c r="G25" s="42"/>
      <c r="H25" s="3">
        <f t="shared" si="1"/>
        <v>0</v>
      </c>
      <c r="I25" s="42"/>
      <c r="J25" s="49"/>
    </row>
    <row r="26" spans="2:10" x14ac:dyDescent="0.55000000000000004">
      <c r="B26" s="44"/>
      <c r="C26" s="44"/>
      <c r="D26" s="44"/>
      <c r="E26" s="44"/>
      <c r="F26" s="42"/>
      <c r="G26" s="42"/>
      <c r="H26" s="3">
        <f t="shared" si="1"/>
        <v>0</v>
      </c>
      <c r="I26" s="42"/>
      <c r="J26" s="49"/>
    </row>
    <row r="27" spans="2:10" x14ac:dyDescent="0.55000000000000004">
      <c r="B27" s="44"/>
      <c r="C27" s="44"/>
      <c r="D27" s="44"/>
      <c r="E27" s="44"/>
      <c r="F27" s="42"/>
      <c r="G27" s="42"/>
      <c r="H27" s="3">
        <f t="shared" si="1"/>
        <v>0</v>
      </c>
      <c r="I27" s="42"/>
      <c r="J27" s="49"/>
    </row>
    <row r="28" spans="2:10" x14ac:dyDescent="0.55000000000000004">
      <c r="B28" s="44"/>
      <c r="C28" s="44"/>
      <c r="D28" s="44"/>
      <c r="E28" s="44"/>
      <c r="F28" s="42"/>
      <c r="G28" s="42"/>
      <c r="H28" s="3">
        <f t="shared" si="1"/>
        <v>0</v>
      </c>
      <c r="I28" s="42"/>
      <c r="J28" s="49"/>
    </row>
    <row r="29" spans="2:10" x14ac:dyDescent="0.55000000000000004">
      <c r="B29" s="44"/>
      <c r="C29" s="44"/>
      <c r="D29" s="44"/>
      <c r="E29" s="44"/>
      <c r="F29" s="42"/>
      <c r="G29" s="42"/>
      <c r="H29" s="3">
        <f t="shared" si="1"/>
        <v>0</v>
      </c>
      <c r="I29" s="42"/>
      <c r="J29" s="49"/>
    </row>
    <row r="30" spans="2:10" x14ac:dyDescent="0.55000000000000004">
      <c r="B30" s="44"/>
      <c r="C30" s="44"/>
      <c r="D30" s="44"/>
      <c r="E30" s="44"/>
      <c r="F30" s="42"/>
      <c r="G30" s="42"/>
      <c r="H30" s="3">
        <f t="shared" si="1"/>
        <v>0</v>
      </c>
      <c r="I30" s="42"/>
      <c r="J30" s="49"/>
    </row>
    <row r="31" spans="2:10" x14ac:dyDescent="0.55000000000000004">
      <c r="B31" s="44"/>
      <c r="C31" s="44"/>
      <c r="D31" s="44"/>
      <c r="E31" s="44"/>
      <c r="F31" s="42"/>
      <c r="G31" s="42"/>
      <c r="H31" s="3">
        <f t="shared" si="1"/>
        <v>0</v>
      </c>
      <c r="I31" s="42"/>
      <c r="J31" s="49"/>
    </row>
    <row r="32" spans="2:10" x14ac:dyDescent="0.55000000000000004">
      <c r="B32" s="44"/>
      <c r="C32" s="44"/>
      <c r="D32" s="44"/>
      <c r="E32" s="44"/>
      <c r="F32" s="42"/>
      <c r="G32" s="42"/>
      <c r="H32" s="3">
        <f t="shared" si="1"/>
        <v>0</v>
      </c>
      <c r="I32" s="42"/>
      <c r="J32" s="49"/>
    </row>
    <row r="33" spans="2:13" x14ac:dyDescent="0.55000000000000004">
      <c r="B33" s="44"/>
      <c r="C33" s="44"/>
      <c r="D33" s="44"/>
      <c r="E33" s="44"/>
      <c r="F33" s="42"/>
      <c r="G33" s="42"/>
      <c r="H33" s="3">
        <f t="shared" si="1"/>
        <v>0</v>
      </c>
      <c r="I33" s="42"/>
      <c r="J33" s="49"/>
    </row>
    <row r="34" spans="2:13" x14ac:dyDescent="0.55000000000000004">
      <c r="B34" s="44"/>
      <c r="C34" s="44"/>
      <c r="D34" s="44"/>
      <c r="E34" s="44"/>
      <c r="F34" s="42"/>
      <c r="G34" s="42"/>
      <c r="H34" s="3">
        <f t="shared" si="1"/>
        <v>0</v>
      </c>
      <c r="I34" s="42"/>
      <c r="J34" s="49"/>
    </row>
    <row r="35" spans="2:13" x14ac:dyDescent="0.55000000000000004">
      <c r="B35" s="44"/>
      <c r="C35" s="44"/>
      <c r="D35" s="44"/>
      <c r="E35" s="44"/>
      <c r="F35" s="42"/>
      <c r="G35" s="42"/>
      <c r="H35" s="3">
        <f t="shared" si="1"/>
        <v>0</v>
      </c>
      <c r="I35" s="42"/>
      <c r="J35" s="49"/>
    </row>
    <row r="36" spans="2:13" x14ac:dyDescent="0.55000000000000004">
      <c r="B36" s="44"/>
      <c r="C36" s="44"/>
      <c r="D36" s="44"/>
      <c r="E36" s="44"/>
      <c r="F36" s="42"/>
      <c r="G36" s="42"/>
      <c r="H36" s="3">
        <f t="shared" si="1"/>
        <v>0</v>
      </c>
      <c r="I36" s="42"/>
      <c r="J36" s="49"/>
    </row>
    <row r="37" spans="2:13" x14ac:dyDescent="0.55000000000000004">
      <c r="B37" s="44"/>
      <c r="C37" s="44"/>
      <c r="D37" s="44"/>
      <c r="E37" s="44"/>
      <c r="F37" s="42"/>
      <c r="G37" s="42"/>
      <c r="H37" s="3">
        <f t="shared" si="1"/>
        <v>0</v>
      </c>
      <c r="I37" s="42"/>
      <c r="J37" s="49"/>
    </row>
    <row r="38" spans="2:13" x14ac:dyDescent="0.55000000000000004">
      <c r="B38" s="44"/>
      <c r="C38" s="44"/>
      <c r="D38" s="44"/>
      <c r="E38" s="44"/>
      <c r="F38" s="42"/>
      <c r="G38" s="42"/>
      <c r="H38" s="3">
        <f t="shared" si="1"/>
        <v>0</v>
      </c>
      <c r="I38" s="42"/>
      <c r="J38" s="49"/>
    </row>
    <row r="39" spans="2:13" x14ac:dyDescent="0.55000000000000004">
      <c r="B39" s="44"/>
      <c r="C39" s="44"/>
      <c r="D39" s="44"/>
      <c r="E39" s="44"/>
      <c r="F39" s="42"/>
      <c r="G39" s="42"/>
      <c r="H39" s="3">
        <f t="shared" si="1"/>
        <v>0</v>
      </c>
      <c r="I39" s="42"/>
      <c r="J39" s="49"/>
    </row>
    <row r="40" spans="2:13" x14ac:dyDescent="0.55000000000000004">
      <c r="B40" s="44"/>
      <c r="C40" s="44"/>
      <c r="D40" s="44"/>
      <c r="E40" s="44"/>
      <c r="F40" s="42"/>
      <c r="G40" s="42"/>
      <c r="H40" s="3">
        <f t="shared" si="1"/>
        <v>0</v>
      </c>
      <c r="I40" s="42"/>
      <c r="J40" s="49"/>
    </row>
    <row r="41" spans="2:13" x14ac:dyDescent="0.55000000000000004">
      <c r="B41" s="44"/>
      <c r="C41" s="44"/>
      <c r="D41" s="44"/>
      <c r="E41" s="44"/>
      <c r="F41" s="42"/>
      <c r="G41" s="42"/>
      <c r="H41" s="3">
        <f t="shared" si="1"/>
        <v>0</v>
      </c>
      <c r="I41" s="42"/>
      <c r="J41" s="49"/>
    </row>
    <row r="42" spans="2:13" x14ac:dyDescent="0.55000000000000004">
      <c r="B42" s="44"/>
      <c r="C42" s="44"/>
      <c r="D42" s="44"/>
      <c r="E42" s="44"/>
      <c r="F42" s="42"/>
      <c r="G42" s="42"/>
      <c r="H42" s="3">
        <f t="shared" si="1"/>
        <v>0</v>
      </c>
      <c r="I42" s="42"/>
      <c r="J42" s="49"/>
    </row>
    <row r="43" spans="2:13" x14ac:dyDescent="0.55000000000000004">
      <c r="B43" s="44"/>
      <c r="C43" s="44"/>
      <c r="D43" s="44"/>
      <c r="E43" s="44"/>
      <c r="F43" s="42"/>
      <c r="G43" s="42"/>
      <c r="H43" s="3">
        <f t="shared" si="1"/>
        <v>0</v>
      </c>
      <c r="I43" s="42"/>
      <c r="J43" s="49"/>
    </row>
    <row r="44" spans="2:13" x14ac:dyDescent="0.55000000000000004">
      <c r="B44" s="44"/>
      <c r="C44" s="44"/>
      <c r="D44" s="44"/>
      <c r="E44" s="44"/>
      <c r="F44" s="42"/>
      <c r="G44" s="42"/>
      <c r="H44" s="3">
        <f t="shared" si="1"/>
        <v>0</v>
      </c>
      <c r="I44" s="42"/>
      <c r="J44" s="49"/>
    </row>
    <row r="45" spans="2:13" x14ac:dyDescent="0.55000000000000004">
      <c r="B45" s="44"/>
      <c r="C45" s="44"/>
      <c r="D45" s="44"/>
      <c r="E45" s="44"/>
      <c r="F45" s="42"/>
      <c r="G45" s="42"/>
      <c r="H45" s="3">
        <f t="shared" si="1"/>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74803149606299213" header="0.31496062992125984" footer="0.31496062992125984"/>
  <pageSetup paperSize="9" scale="8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6363-B4AA-428E-94EF-EDC358EDBD9B}">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134</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'５月'!H46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19"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ref="H20:H45" si="1">H19+F20-G20</f>
        <v>0</v>
      </c>
      <c r="I20" s="53"/>
      <c r="J20" s="52"/>
    </row>
    <row r="21" spans="2:10" x14ac:dyDescent="0.55000000000000004">
      <c r="B21" s="45"/>
      <c r="C21" s="46"/>
      <c r="D21" s="46"/>
      <c r="E21" s="47"/>
      <c r="F21" s="48"/>
      <c r="G21" s="48"/>
      <c r="H21" s="3">
        <f t="shared" si="1"/>
        <v>0</v>
      </c>
      <c r="I21" s="51"/>
      <c r="J21" s="52"/>
    </row>
    <row r="22" spans="2:10" x14ac:dyDescent="0.55000000000000004">
      <c r="B22" s="44"/>
      <c r="C22" s="44"/>
      <c r="D22" s="44"/>
      <c r="E22" s="44"/>
      <c r="F22" s="42"/>
      <c r="G22" s="42"/>
      <c r="H22" s="3">
        <f t="shared" si="1"/>
        <v>0</v>
      </c>
      <c r="I22" s="42"/>
      <c r="J22" s="49"/>
    </row>
    <row r="23" spans="2:10" x14ac:dyDescent="0.55000000000000004">
      <c r="B23" s="44"/>
      <c r="C23" s="44"/>
      <c r="D23" s="44"/>
      <c r="E23" s="44"/>
      <c r="F23" s="42"/>
      <c r="G23" s="42"/>
      <c r="H23" s="3">
        <f t="shared" si="1"/>
        <v>0</v>
      </c>
      <c r="I23" s="42"/>
      <c r="J23" s="49"/>
    </row>
    <row r="24" spans="2:10" x14ac:dyDescent="0.55000000000000004">
      <c r="B24" s="44"/>
      <c r="C24" s="44"/>
      <c r="D24" s="44"/>
      <c r="E24" s="44"/>
      <c r="F24" s="42"/>
      <c r="G24" s="42"/>
      <c r="H24" s="3">
        <f t="shared" si="1"/>
        <v>0</v>
      </c>
      <c r="I24" s="42"/>
      <c r="J24" s="49"/>
    </row>
    <row r="25" spans="2:10" x14ac:dyDescent="0.55000000000000004">
      <c r="B25" s="44"/>
      <c r="C25" s="44"/>
      <c r="D25" s="44"/>
      <c r="E25" s="44"/>
      <c r="F25" s="42"/>
      <c r="G25" s="42"/>
      <c r="H25" s="3">
        <f t="shared" si="1"/>
        <v>0</v>
      </c>
      <c r="I25" s="42"/>
      <c r="J25" s="49"/>
    </row>
    <row r="26" spans="2:10" x14ac:dyDescent="0.55000000000000004">
      <c r="B26" s="44"/>
      <c r="C26" s="44"/>
      <c r="D26" s="44"/>
      <c r="E26" s="44"/>
      <c r="F26" s="42"/>
      <c r="G26" s="42"/>
      <c r="H26" s="3">
        <f t="shared" si="1"/>
        <v>0</v>
      </c>
      <c r="I26" s="42"/>
      <c r="J26" s="49"/>
    </row>
    <row r="27" spans="2:10" x14ac:dyDescent="0.55000000000000004">
      <c r="B27" s="44"/>
      <c r="C27" s="44"/>
      <c r="D27" s="44"/>
      <c r="E27" s="44"/>
      <c r="F27" s="42"/>
      <c r="G27" s="42"/>
      <c r="H27" s="3">
        <f t="shared" si="1"/>
        <v>0</v>
      </c>
      <c r="I27" s="42"/>
      <c r="J27" s="49"/>
    </row>
    <row r="28" spans="2:10" x14ac:dyDescent="0.55000000000000004">
      <c r="B28" s="44"/>
      <c r="C28" s="44"/>
      <c r="D28" s="44"/>
      <c r="E28" s="44"/>
      <c r="F28" s="42"/>
      <c r="G28" s="42"/>
      <c r="H28" s="3">
        <f t="shared" si="1"/>
        <v>0</v>
      </c>
      <c r="I28" s="42"/>
      <c r="J28" s="49"/>
    </row>
    <row r="29" spans="2:10" x14ac:dyDescent="0.55000000000000004">
      <c r="B29" s="44"/>
      <c r="C29" s="44"/>
      <c r="D29" s="44"/>
      <c r="E29" s="44"/>
      <c r="F29" s="42"/>
      <c r="G29" s="42"/>
      <c r="H29" s="3">
        <f t="shared" si="1"/>
        <v>0</v>
      </c>
      <c r="I29" s="42"/>
      <c r="J29" s="49"/>
    </row>
    <row r="30" spans="2:10" x14ac:dyDescent="0.55000000000000004">
      <c r="B30" s="44"/>
      <c r="C30" s="44"/>
      <c r="D30" s="44"/>
      <c r="E30" s="44"/>
      <c r="F30" s="42"/>
      <c r="G30" s="42"/>
      <c r="H30" s="3">
        <f t="shared" si="1"/>
        <v>0</v>
      </c>
      <c r="I30" s="42"/>
      <c r="J30" s="49"/>
    </row>
    <row r="31" spans="2:10" x14ac:dyDescent="0.55000000000000004">
      <c r="B31" s="44"/>
      <c r="C31" s="44"/>
      <c r="D31" s="44"/>
      <c r="E31" s="44"/>
      <c r="F31" s="42"/>
      <c r="G31" s="42"/>
      <c r="H31" s="3">
        <f t="shared" si="1"/>
        <v>0</v>
      </c>
      <c r="I31" s="42"/>
      <c r="J31" s="49"/>
    </row>
    <row r="32" spans="2:10" x14ac:dyDescent="0.55000000000000004">
      <c r="B32" s="44"/>
      <c r="C32" s="44"/>
      <c r="D32" s="44"/>
      <c r="E32" s="44"/>
      <c r="F32" s="42"/>
      <c r="G32" s="42"/>
      <c r="H32" s="3">
        <f t="shared" si="1"/>
        <v>0</v>
      </c>
      <c r="I32" s="42"/>
      <c r="J32" s="49"/>
    </row>
    <row r="33" spans="2:13" x14ac:dyDescent="0.55000000000000004">
      <c r="B33" s="44"/>
      <c r="C33" s="44"/>
      <c r="D33" s="44"/>
      <c r="E33" s="44"/>
      <c r="F33" s="42"/>
      <c r="G33" s="42"/>
      <c r="H33" s="3">
        <f t="shared" si="1"/>
        <v>0</v>
      </c>
      <c r="I33" s="42"/>
      <c r="J33" s="49"/>
    </row>
    <row r="34" spans="2:13" x14ac:dyDescent="0.55000000000000004">
      <c r="B34" s="44"/>
      <c r="C34" s="44"/>
      <c r="D34" s="44"/>
      <c r="E34" s="44"/>
      <c r="F34" s="42"/>
      <c r="G34" s="42"/>
      <c r="H34" s="3">
        <f t="shared" si="1"/>
        <v>0</v>
      </c>
      <c r="I34" s="42"/>
      <c r="J34" s="49"/>
    </row>
    <row r="35" spans="2:13" x14ac:dyDescent="0.55000000000000004">
      <c r="B35" s="44"/>
      <c r="C35" s="44"/>
      <c r="D35" s="44"/>
      <c r="E35" s="44"/>
      <c r="F35" s="42"/>
      <c r="G35" s="42"/>
      <c r="H35" s="3">
        <f t="shared" si="1"/>
        <v>0</v>
      </c>
      <c r="I35" s="42"/>
      <c r="J35" s="49"/>
    </row>
    <row r="36" spans="2:13" x14ac:dyDescent="0.55000000000000004">
      <c r="B36" s="44"/>
      <c r="C36" s="44"/>
      <c r="D36" s="44"/>
      <c r="E36" s="44"/>
      <c r="F36" s="42"/>
      <c r="G36" s="42"/>
      <c r="H36" s="3">
        <f t="shared" si="1"/>
        <v>0</v>
      </c>
      <c r="I36" s="42"/>
      <c r="J36" s="49"/>
    </row>
    <row r="37" spans="2:13" x14ac:dyDescent="0.55000000000000004">
      <c r="B37" s="44"/>
      <c r="C37" s="44"/>
      <c r="D37" s="44"/>
      <c r="E37" s="44"/>
      <c r="F37" s="42"/>
      <c r="G37" s="42"/>
      <c r="H37" s="3">
        <f t="shared" si="1"/>
        <v>0</v>
      </c>
      <c r="I37" s="42"/>
      <c r="J37" s="49"/>
    </row>
    <row r="38" spans="2:13" x14ac:dyDescent="0.55000000000000004">
      <c r="B38" s="44"/>
      <c r="C38" s="44"/>
      <c r="D38" s="44"/>
      <c r="E38" s="44"/>
      <c r="F38" s="42"/>
      <c r="G38" s="42"/>
      <c r="H38" s="3">
        <f t="shared" si="1"/>
        <v>0</v>
      </c>
      <c r="I38" s="42"/>
      <c r="J38" s="49"/>
    </row>
    <row r="39" spans="2:13" x14ac:dyDescent="0.55000000000000004">
      <c r="B39" s="44"/>
      <c r="C39" s="44"/>
      <c r="D39" s="44"/>
      <c r="E39" s="44"/>
      <c r="F39" s="42"/>
      <c r="G39" s="42"/>
      <c r="H39" s="3">
        <f t="shared" si="1"/>
        <v>0</v>
      </c>
      <c r="I39" s="42"/>
      <c r="J39" s="49"/>
    </row>
    <row r="40" spans="2:13" x14ac:dyDescent="0.55000000000000004">
      <c r="B40" s="44"/>
      <c r="C40" s="44"/>
      <c r="D40" s="44"/>
      <c r="E40" s="44"/>
      <c r="F40" s="42"/>
      <c r="G40" s="42"/>
      <c r="H40" s="3">
        <f t="shared" si="1"/>
        <v>0</v>
      </c>
      <c r="I40" s="42"/>
      <c r="J40" s="49"/>
    </row>
    <row r="41" spans="2:13" x14ac:dyDescent="0.55000000000000004">
      <c r="B41" s="44"/>
      <c r="C41" s="44"/>
      <c r="D41" s="44"/>
      <c r="E41" s="44"/>
      <c r="F41" s="42"/>
      <c r="G41" s="42"/>
      <c r="H41" s="3">
        <f t="shared" si="1"/>
        <v>0</v>
      </c>
      <c r="I41" s="42"/>
      <c r="J41" s="49"/>
    </row>
    <row r="42" spans="2:13" x14ac:dyDescent="0.55000000000000004">
      <c r="B42" s="44"/>
      <c r="C42" s="44"/>
      <c r="D42" s="44"/>
      <c r="E42" s="44"/>
      <c r="F42" s="42"/>
      <c r="G42" s="42"/>
      <c r="H42" s="3">
        <f t="shared" si="1"/>
        <v>0</v>
      </c>
      <c r="I42" s="42"/>
      <c r="J42" s="49"/>
    </row>
    <row r="43" spans="2:13" x14ac:dyDescent="0.55000000000000004">
      <c r="B43" s="44"/>
      <c r="C43" s="44"/>
      <c r="D43" s="44"/>
      <c r="E43" s="44"/>
      <c r="F43" s="42"/>
      <c r="G43" s="42"/>
      <c r="H43" s="3">
        <f t="shared" si="1"/>
        <v>0</v>
      </c>
      <c r="I43" s="42"/>
      <c r="J43" s="49"/>
    </row>
    <row r="44" spans="2:13" x14ac:dyDescent="0.55000000000000004">
      <c r="B44" s="44"/>
      <c r="C44" s="44"/>
      <c r="D44" s="44"/>
      <c r="E44" s="44"/>
      <c r="F44" s="42"/>
      <c r="G44" s="42"/>
      <c r="H44" s="3">
        <f t="shared" si="1"/>
        <v>0</v>
      </c>
      <c r="I44" s="42"/>
      <c r="J44" s="49"/>
    </row>
    <row r="45" spans="2:13" x14ac:dyDescent="0.55000000000000004">
      <c r="B45" s="44"/>
      <c r="C45" s="44"/>
      <c r="D45" s="44"/>
      <c r="E45" s="44"/>
      <c r="F45" s="42"/>
      <c r="G45" s="42"/>
      <c r="H45" s="3">
        <f t="shared" si="1"/>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1181102362204724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9190-E502-4703-8DB3-EE5296BE0D85}">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135</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'６月'!H46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19"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ref="H20:H45" si="1">H19+F20-G20</f>
        <v>0</v>
      </c>
      <c r="I20" s="53"/>
      <c r="J20" s="52"/>
    </row>
    <row r="21" spans="2:10" x14ac:dyDescent="0.55000000000000004">
      <c r="B21" s="45"/>
      <c r="C21" s="46"/>
      <c r="D21" s="46"/>
      <c r="E21" s="47"/>
      <c r="F21" s="48"/>
      <c r="G21" s="48"/>
      <c r="H21" s="3">
        <f t="shared" si="1"/>
        <v>0</v>
      </c>
      <c r="I21" s="51"/>
      <c r="J21" s="52"/>
    </row>
    <row r="22" spans="2:10" x14ac:dyDescent="0.55000000000000004">
      <c r="B22" s="44"/>
      <c r="C22" s="44"/>
      <c r="D22" s="44"/>
      <c r="E22" s="44"/>
      <c r="F22" s="42"/>
      <c r="G22" s="42"/>
      <c r="H22" s="3">
        <f t="shared" si="1"/>
        <v>0</v>
      </c>
      <c r="I22" s="42"/>
      <c r="J22" s="49"/>
    </row>
    <row r="23" spans="2:10" x14ac:dyDescent="0.55000000000000004">
      <c r="B23" s="44"/>
      <c r="C23" s="44"/>
      <c r="D23" s="44"/>
      <c r="E23" s="44"/>
      <c r="F23" s="42"/>
      <c r="G23" s="42"/>
      <c r="H23" s="3">
        <f t="shared" si="1"/>
        <v>0</v>
      </c>
      <c r="I23" s="42"/>
      <c r="J23" s="49"/>
    </row>
    <row r="24" spans="2:10" x14ac:dyDescent="0.55000000000000004">
      <c r="B24" s="44"/>
      <c r="C24" s="44"/>
      <c r="D24" s="44"/>
      <c r="E24" s="44"/>
      <c r="F24" s="42"/>
      <c r="G24" s="42"/>
      <c r="H24" s="3">
        <f t="shared" si="1"/>
        <v>0</v>
      </c>
      <c r="I24" s="42"/>
      <c r="J24" s="49"/>
    </row>
    <row r="25" spans="2:10" x14ac:dyDescent="0.55000000000000004">
      <c r="B25" s="44"/>
      <c r="C25" s="44"/>
      <c r="D25" s="44"/>
      <c r="E25" s="44"/>
      <c r="F25" s="42"/>
      <c r="G25" s="42"/>
      <c r="H25" s="3">
        <f t="shared" si="1"/>
        <v>0</v>
      </c>
      <c r="I25" s="42"/>
      <c r="J25" s="49"/>
    </row>
    <row r="26" spans="2:10" x14ac:dyDescent="0.55000000000000004">
      <c r="B26" s="44"/>
      <c r="C26" s="44"/>
      <c r="D26" s="44"/>
      <c r="E26" s="44"/>
      <c r="F26" s="42"/>
      <c r="G26" s="42"/>
      <c r="H26" s="3">
        <f t="shared" si="1"/>
        <v>0</v>
      </c>
      <c r="I26" s="42"/>
      <c r="J26" s="49"/>
    </row>
    <row r="27" spans="2:10" x14ac:dyDescent="0.55000000000000004">
      <c r="B27" s="44"/>
      <c r="C27" s="44"/>
      <c r="D27" s="44"/>
      <c r="E27" s="44"/>
      <c r="F27" s="42"/>
      <c r="G27" s="42"/>
      <c r="H27" s="3">
        <f t="shared" si="1"/>
        <v>0</v>
      </c>
      <c r="I27" s="42"/>
      <c r="J27" s="49"/>
    </row>
    <row r="28" spans="2:10" x14ac:dyDescent="0.55000000000000004">
      <c r="B28" s="44"/>
      <c r="C28" s="44"/>
      <c r="D28" s="44"/>
      <c r="E28" s="44"/>
      <c r="F28" s="42"/>
      <c r="G28" s="42"/>
      <c r="H28" s="3">
        <f t="shared" si="1"/>
        <v>0</v>
      </c>
      <c r="I28" s="42"/>
      <c r="J28" s="49"/>
    </row>
    <row r="29" spans="2:10" x14ac:dyDescent="0.55000000000000004">
      <c r="B29" s="44"/>
      <c r="C29" s="44"/>
      <c r="D29" s="44"/>
      <c r="E29" s="44"/>
      <c r="F29" s="42"/>
      <c r="G29" s="42"/>
      <c r="H29" s="3">
        <f t="shared" si="1"/>
        <v>0</v>
      </c>
      <c r="I29" s="42"/>
      <c r="J29" s="49"/>
    </row>
    <row r="30" spans="2:10" x14ac:dyDescent="0.55000000000000004">
      <c r="B30" s="44"/>
      <c r="C30" s="44"/>
      <c r="D30" s="44"/>
      <c r="E30" s="44"/>
      <c r="F30" s="42"/>
      <c r="G30" s="42"/>
      <c r="H30" s="3">
        <f t="shared" si="1"/>
        <v>0</v>
      </c>
      <c r="I30" s="42"/>
      <c r="J30" s="49"/>
    </row>
    <row r="31" spans="2:10" x14ac:dyDescent="0.55000000000000004">
      <c r="B31" s="44"/>
      <c r="C31" s="44"/>
      <c r="D31" s="44"/>
      <c r="E31" s="44"/>
      <c r="F31" s="42"/>
      <c r="G31" s="42"/>
      <c r="H31" s="3">
        <f t="shared" si="1"/>
        <v>0</v>
      </c>
      <c r="I31" s="42"/>
      <c r="J31" s="49"/>
    </row>
    <row r="32" spans="2:10" x14ac:dyDescent="0.55000000000000004">
      <c r="B32" s="44"/>
      <c r="C32" s="44"/>
      <c r="D32" s="44"/>
      <c r="E32" s="44"/>
      <c r="F32" s="42"/>
      <c r="G32" s="42"/>
      <c r="H32" s="3">
        <f t="shared" si="1"/>
        <v>0</v>
      </c>
      <c r="I32" s="42"/>
      <c r="J32" s="49"/>
    </row>
    <row r="33" spans="2:13" x14ac:dyDescent="0.55000000000000004">
      <c r="B33" s="44"/>
      <c r="C33" s="44"/>
      <c r="D33" s="44"/>
      <c r="E33" s="44"/>
      <c r="F33" s="42"/>
      <c r="G33" s="42"/>
      <c r="H33" s="3">
        <f t="shared" si="1"/>
        <v>0</v>
      </c>
      <c r="I33" s="42"/>
      <c r="J33" s="49"/>
    </row>
    <row r="34" spans="2:13" x14ac:dyDescent="0.55000000000000004">
      <c r="B34" s="44"/>
      <c r="C34" s="44"/>
      <c r="D34" s="44"/>
      <c r="E34" s="44"/>
      <c r="F34" s="42"/>
      <c r="G34" s="42"/>
      <c r="H34" s="3">
        <f t="shared" si="1"/>
        <v>0</v>
      </c>
      <c r="I34" s="42"/>
      <c r="J34" s="49"/>
    </row>
    <row r="35" spans="2:13" x14ac:dyDescent="0.55000000000000004">
      <c r="B35" s="44"/>
      <c r="C35" s="44"/>
      <c r="D35" s="44"/>
      <c r="E35" s="44"/>
      <c r="F35" s="42"/>
      <c r="G35" s="42"/>
      <c r="H35" s="3">
        <f t="shared" si="1"/>
        <v>0</v>
      </c>
      <c r="I35" s="42"/>
      <c r="J35" s="49"/>
    </row>
    <row r="36" spans="2:13" x14ac:dyDescent="0.55000000000000004">
      <c r="B36" s="44"/>
      <c r="C36" s="44"/>
      <c r="D36" s="44"/>
      <c r="E36" s="44"/>
      <c r="F36" s="42"/>
      <c r="G36" s="42"/>
      <c r="H36" s="3">
        <f t="shared" si="1"/>
        <v>0</v>
      </c>
      <c r="I36" s="42"/>
      <c r="J36" s="49"/>
    </row>
    <row r="37" spans="2:13" x14ac:dyDescent="0.55000000000000004">
      <c r="B37" s="44"/>
      <c r="C37" s="44"/>
      <c r="D37" s="44"/>
      <c r="E37" s="44"/>
      <c r="F37" s="42"/>
      <c r="G37" s="42"/>
      <c r="H37" s="3">
        <f t="shared" si="1"/>
        <v>0</v>
      </c>
      <c r="I37" s="42"/>
      <c r="J37" s="49"/>
    </row>
    <row r="38" spans="2:13" x14ac:dyDescent="0.55000000000000004">
      <c r="B38" s="44"/>
      <c r="C38" s="44"/>
      <c r="D38" s="44"/>
      <c r="E38" s="44"/>
      <c r="F38" s="42"/>
      <c r="G38" s="42"/>
      <c r="H38" s="3">
        <f t="shared" si="1"/>
        <v>0</v>
      </c>
      <c r="I38" s="42"/>
      <c r="J38" s="49"/>
    </row>
    <row r="39" spans="2:13" x14ac:dyDescent="0.55000000000000004">
      <c r="B39" s="44"/>
      <c r="C39" s="44"/>
      <c r="D39" s="44"/>
      <c r="E39" s="44"/>
      <c r="F39" s="42"/>
      <c r="G39" s="42"/>
      <c r="H39" s="3">
        <f t="shared" si="1"/>
        <v>0</v>
      </c>
      <c r="I39" s="42"/>
      <c r="J39" s="49"/>
    </row>
    <row r="40" spans="2:13" x14ac:dyDescent="0.55000000000000004">
      <c r="B40" s="44"/>
      <c r="C40" s="44"/>
      <c r="D40" s="44"/>
      <c r="E40" s="44"/>
      <c r="F40" s="42"/>
      <c r="G40" s="42"/>
      <c r="H40" s="3">
        <f t="shared" si="1"/>
        <v>0</v>
      </c>
      <c r="I40" s="42"/>
      <c r="J40" s="49"/>
    </row>
    <row r="41" spans="2:13" x14ac:dyDescent="0.55000000000000004">
      <c r="B41" s="44"/>
      <c r="C41" s="44"/>
      <c r="D41" s="44"/>
      <c r="E41" s="44"/>
      <c r="F41" s="42"/>
      <c r="G41" s="42"/>
      <c r="H41" s="3">
        <f t="shared" si="1"/>
        <v>0</v>
      </c>
      <c r="I41" s="42"/>
      <c r="J41" s="49"/>
    </row>
    <row r="42" spans="2:13" x14ac:dyDescent="0.55000000000000004">
      <c r="B42" s="44"/>
      <c r="C42" s="44"/>
      <c r="D42" s="44"/>
      <c r="E42" s="44"/>
      <c r="F42" s="42"/>
      <c r="G42" s="42"/>
      <c r="H42" s="3">
        <f t="shared" si="1"/>
        <v>0</v>
      </c>
      <c r="I42" s="42"/>
      <c r="J42" s="49"/>
    </row>
    <row r="43" spans="2:13" x14ac:dyDescent="0.55000000000000004">
      <c r="B43" s="44"/>
      <c r="C43" s="44"/>
      <c r="D43" s="44"/>
      <c r="E43" s="44"/>
      <c r="F43" s="42"/>
      <c r="G43" s="42"/>
      <c r="H43" s="3">
        <f t="shared" si="1"/>
        <v>0</v>
      </c>
      <c r="I43" s="42"/>
      <c r="J43" s="49"/>
    </row>
    <row r="44" spans="2:13" x14ac:dyDescent="0.55000000000000004">
      <c r="B44" s="44"/>
      <c r="C44" s="44"/>
      <c r="D44" s="44"/>
      <c r="E44" s="44"/>
      <c r="F44" s="42"/>
      <c r="G44" s="42"/>
      <c r="H44" s="3">
        <f t="shared" si="1"/>
        <v>0</v>
      </c>
      <c r="I44" s="42"/>
      <c r="J44" s="49"/>
    </row>
    <row r="45" spans="2:13" x14ac:dyDescent="0.55000000000000004">
      <c r="B45" s="44"/>
      <c r="C45" s="44"/>
      <c r="D45" s="44"/>
      <c r="E45" s="44"/>
      <c r="F45" s="42"/>
      <c r="G45" s="42"/>
      <c r="H45" s="3">
        <f t="shared" si="1"/>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55118110236220474" header="0.31496062992125984" footer="0.1181102362204724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4C3D-5ED5-426E-913F-CD4685A47935}">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136</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'７月'!H46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F1542-E762-49CB-8B54-3A75F1EB9003}">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137</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'８月'!H46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D18B-EBC8-4ADF-A403-9A9AB6FCA01B}">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138</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'９月'!H46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293F-CD71-4B66-9FA3-41B8F19F8F26}">
  <sheetPr>
    <pageSetUpPr fitToPage="1"/>
  </sheetPr>
  <dimension ref="B1:M67"/>
  <sheetViews>
    <sheetView workbookViewId="0">
      <selection activeCell="B1" sqref="B1"/>
    </sheetView>
  </sheetViews>
  <sheetFormatPr defaultRowHeight="18" x14ac:dyDescent="0.55000000000000004"/>
  <cols>
    <col min="1" max="1" width="0.33203125" customWidth="1"/>
    <col min="2" max="2" width="7.08203125" customWidth="1"/>
    <col min="3" max="3" width="13.58203125" customWidth="1"/>
    <col min="4" max="4" width="23" customWidth="1"/>
    <col min="5" max="5" width="7.58203125" customWidth="1"/>
    <col min="8" max="8" width="9.33203125" customWidth="1"/>
    <col min="9" max="9" width="7.58203125" style="6" customWidth="1"/>
    <col min="10" max="10" width="5.33203125" style="6" customWidth="1"/>
  </cols>
  <sheetData>
    <row r="1" spans="2:10" ht="24.65" customHeight="1" x14ac:dyDescent="0.55000000000000004">
      <c r="B1" s="35"/>
      <c r="C1" s="137" t="s">
        <v>139</v>
      </c>
      <c r="D1" s="137"/>
      <c r="E1" s="137"/>
      <c r="F1" s="137"/>
      <c r="G1" s="137"/>
      <c r="H1" s="137"/>
      <c r="I1" s="138" t="s">
        <v>10</v>
      </c>
      <c r="J1" s="138"/>
    </row>
    <row r="2" spans="2:10" ht="14.5" customHeight="1" x14ac:dyDescent="0.55000000000000004">
      <c r="B2" s="38"/>
      <c r="C2" s="38"/>
      <c r="D2" s="38"/>
      <c r="E2" s="38"/>
      <c r="F2" s="38"/>
      <c r="G2" s="38"/>
      <c r="H2" s="38"/>
      <c r="I2" s="39"/>
      <c r="J2" s="40"/>
    </row>
    <row r="3" spans="2:10" x14ac:dyDescent="0.55000000000000004">
      <c r="B3" s="1" t="s">
        <v>0</v>
      </c>
      <c r="C3" s="1" t="s">
        <v>1</v>
      </c>
      <c r="D3" s="1" t="s">
        <v>2</v>
      </c>
      <c r="E3" s="1" t="s">
        <v>3</v>
      </c>
      <c r="F3" s="2" t="s">
        <v>4</v>
      </c>
      <c r="G3" s="2" t="s">
        <v>59</v>
      </c>
      <c r="H3" s="2" t="s">
        <v>6</v>
      </c>
      <c r="I3" s="2" t="s">
        <v>8</v>
      </c>
      <c r="J3" s="2" t="s">
        <v>9</v>
      </c>
    </row>
    <row r="4" spans="2:10" x14ac:dyDescent="0.55000000000000004">
      <c r="B4" s="41" t="s">
        <v>7</v>
      </c>
      <c r="C4" s="41"/>
      <c r="D4" s="41"/>
      <c r="E4" s="41"/>
      <c r="F4" s="42">
        <f>'10月'!H46</f>
        <v>0</v>
      </c>
      <c r="G4" s="42"/>
      <c r="H4" s="3">
        <f>F4-G4</f>
        <v>0</v>
      </c>
      <c r="I4" s="49"/>
      <c r="J4" s="49"/>
    </row>
    <row r="5" spans="2:10" x14ac:dyDescent="0.55000000000000004">
      <c r="B5" s="43"/>
      <c r="C5" s="44"/>
      <c r="D5" s="44"/>
      <c r="E5" s="41"/>
      <c r="F5" s="42"/>
      <c r="G5" s="42"/>
      <c r="H5" s="3">
        <f>H4+F5-G5</f>
        <v>0</v>
      </c>
      <c r="I5" s="50"/>
      <c r="J5" s="49"/>
    </row>
    <row r="6" spans="2:10" x14ac:dyDescent="0.55000000000000004">
      <c r="B6" s="45"/>
      <c r="C6" s="46"/>
      <c r="D6" s="46"/>
      <c r="E6" s="47"/>
      <c r="F6" s="48"/>
      <c r="G6" s="48"/>
      <c r="H6" s="3">
        <f t="shared" ref="H6:H45" si="0">H5+F6-G6</f>
        <v>0</v>
      </c>
      <c r="I6" s="51"/>
      <c r="J6" s="52"/>
    </row>
    <row r="7" spans="2:10" x14ac:dyDescent="0.55000000000000004">
      <c r="B7" s="45"/>
      <c r="C7" s="46"/>
      <c r="D7" s="46"/>
      <c r="E7" s="47"/>
      <c r="F7" s="48"/>
      <c r="G7" s="48"/>
      <c r="H7" s="3">
        <f t="shared" si="0"/>
        <v>0</v>
      </c>
      <c r="I7" s="53"/>
      <c r="J7" s="52"/>
    </row>
    <row r="8" spans="2:10" x14ac:dyDescent="0.55000000000000004">
      <c r="B8" s="45"/>
      <c r="C8" s="46"/>
      <c r="D8" s="46"/>
      <c r="E8" s="47"/>
      <c r="F8" s="48"/>
      <c r="G8" s="48"/>
      <c r="H8" s="3">
        <f t="shared" si="0"/>
        <v>0</v>
      </c>
      <c r="I8" s="51"/>
      <c r="J8" s="52"/>
    </row>
    <row r="9" spans="2:10" x14ac:dyDescent="0.55000000000000004">
      <c r="B9" s="45"/>
      <c r="C9" s="46"/>
      <c r="D9" s="46"/>
      <c r="E9" s="47"/>
      <c r="F9" s="48"/>
      <c r="G9" s="48"/>
      <c r="H9" s="3">
        <f t="shared" si="0"/>
        <v>0</v>
      </c>
      <c r="I9" s="53"/>
      <c r="J9" s="52"/>
    </row>
    <row r="10" spans="2:10" x14ac:dyDescent="0.55000000000000004">
      <c r="B10" s="45"/>
      <c r="C10" s="46"/>
      <c r="D10" s="46"/>
      <c r="E10" s="47"/>
      <c r="F10" s="48"/>
      <c r="G10" s="48"/>
      <c r="H10" s="3">
        <f t="shared" si="0"/>
        <v>0</v>
      </c>
      <c r="I10" s="51"/>
      <c r="J10" s="52"/>
    </row>
    <row r="11" spans="2:10" x14ac:dyDescent="0.55000000000000004">
      <c r="B11" s="45"/>
      <c r="C11" s="47"/>
      <c r="D11" s="47"/>
      <c r="E11" s="47"/>
      <c r="F11" s="48"/>
      <c r="G11" s="48"/>
      <c r="H11" s="3">
        <f t="shared" si="0"/>
        <v>0</v>
      </c>
      <c r="I11" s="53"/>
      <c r="J11" s="52"/>
    </row>
    <row r="12" spans="2:10" x14ac:dyDescent="0.55000000000000004">
      <c r="B12" s="45"/>
      <c r="C12" s="46"/>
      <c r="D12" s="46"/>
      <c r="E12" s="47"/>
      <c r="F12" s="48"/>
      <c r="G12" s="48"/>
      <c r="H12" s="3">
        <f t="shared" si="0"/>
        <v>0</v>
      </c>
      <c r="I12" s="53"/>
      <c r="J12" s="52"/>
    </row>
    <row r="13" spans="2:10" x14ac:dyDescent="0.55000000000000004">
      <c r="B13" s="45"/>
      <c r="C13" s="46"/>
      <c r="D13" s="46"/>
      <c r="E13" s="47"/>
      <c r="F13" s="48"/>
      <c r="G13" s="48"/>
      <c r="H13" s="3">
        <f t="shared" si="0"/>
        <v>0</v>
      </c>
      <c r="I13" s="53"/>
      <c r="J13" s="52"/>
    </row>
    <row r="14" spans="2:10" x14ac:dyDescent="0.55000000000000004">
      <c r="B14" s="45"/>
      <c r="C14" s="46"/>
      <c r="D14" s="46"/>
      <c r="E14" s="47"/>
      <c r="F14" s="48"/>
      <c r="G14" s="48"/>
      <c r="H14" s="3">
        <f t="shared" si="0"/>
        <v>0</v>
      </c>
      <c r="I14" s="53"/>
      <c r="J14" s="52"/>
    </row>
    <row r="15" spans="2:10" x14ac:dyDescent="0.55000000000000004">
      <c r="B15" s="45"/>
      <c r="C15" s="47"/>
      <c r="D15" s="47"/>
      <c r="E15" s="47"/>
      <c r="F15" s="48"/>
      <c r="G15" s="48"/>
      <c r="H15" s="3">
        <f t="shared" si="0"/>
        <v>0</v>
      </c>
      <c r="I15" s="53"/>
      <c r="J15" s="52"/>
    </row>
    <row r="16" spans="2:10" x14ac:dyDescent="0.55000000000000004">
      <c r="B16" s="45"/>
      <c r="C16" s="46"/>
      <c r="D16" s="46"/>
      <c r="E16" s="47"/>
      <c r="F16" s="48"/>
      <c r="G16" s="48"/>
      <c r="H16" s="3">
        <f t="shared" si="0"/>
        <v>0</v>
      </c>
      <c r="I16" s="51"/>
      <c r="J16" s="52"/>
    </row>
    <row r="17" spans="2:10" x14ac:dyDescent="0.55000000000000004">
      <c r="B17" s="44"/>
      <c r="C17" s="44"/>
      <c r="D17" s="44"/>
      <c r="E17" s="44"/>
      <c r="F17" s="42"/>
      <c r="G17" s="48"/>
      <c r="H17" s="3">
        <f t="shared" si="0"/>
        <v>0</v>
      </c>
      <c r="I17" s="42"/>
      <c r="J17" s="49"/>
    </row>
    <row r="18" spans="2:10" x14ac:dyDescent="0.55000000000000004">
      <c r="B18" s="45"/>
      <c r="C18" s="46"/>
      <c r="D18" s="46"/>
      <c r="E18" s="47"/>
      <c r="F18" s="48"/>
      <c r="G18" s="48"/>
      <c r="H18" s="3">
        <f t="shared" si="0"/>
        <v>0</v>
      </c>
      <c r="I18" s="53"/>
      <c r="J18" s="52"/>
    </row>
    <row r="19" spans="2:10" x14ac:dyDescent="0.55000000000000004">
      <c r="B19" s="45"/>
      <c r="C19" s="46"/>
      <c r="D19" s="46"/>
      <c r="E19" s="47"/>
      <c r="F19" s="48"/>
      <c r="G19" s="48"/>
      <c r="H19" s="3">
        <f t="shared" si="0"/>
        <v>0</v>
      </c>
      <c r="I19" s="53"/>
      <c r="J19" s="52"/>
    </row>
    <row r="20" spans="2:10" x14ac:dyDescent="0.55000000000000004">
      <c r="B20" s="45"/>
      <c r="C20" s="47"/>
      <c r="D20" s="47"/>
      <c r="E20" s="47"/>
      <c r="F20" s="48"/>
      <c r="G20" s="48"/>
      <c r="H20" s="3">
        <f t="shared" si="0"/>
        <v>0</v>
      </c>
      <c r="I20" s="53"/>
      <c r="J20" s="52"/>
    </row>
    <row r="21" spans="2:10" x14ac:dyDescent="0.55000000000000004">
      <c r="B21" s="45"/>
      <c r="C21" s="46"/>
      <c r="D21" s="46"/>
      <c r="E21" s="47"/>
      <c r="F21" s="48"/>
      <c r="G21" s="48"/>
      <c r="H21" s="3">
        <f t="shared" si="0"/>
        <v>0</v>
      </c>
      <c r="I21" s="51"/>
      <c r="J21" s="52"/>
    </row>
    <row r="22" spans="2:10" x14ac:dyDescent="0.55000000000000004">
      <c r="B22" s="44"/>
      <c r="C22" s="44"/>
      <c r="D22" s="44"/>
      <c r="E22" s="44"/>
      <c r="F22" s="42"/>
      <c r="G22" s="42"/>
      <c r="H22" s="3">
        <f t="shared" si="0"/>
        <v>0</v>
      </c>
      <c r="I22" s="42"/>
      <c r="J22" s="49"/>
    </row>
    <row r="23" spans="2:10" x14ac:dyDescent="0.55000000000000004">
      <c r="B23" s="44"/>
      <c r="C23" s="44"/>
      <c r="D23" s="44"/>
      <c r="E23" s="44"/>
      <c r="F23" s="42"/>
      <c r="G23" s="42"/>
      <c r="H23" s="3">
        <f t="shared" si="0"/>
        <v>0</v>
      </c>
      <c r="I23" s="42"/>
      <c r="J23" s="49"/>
    </row>
    <row r="24" spans="2:10" x14ac:dyDescent="0.55000000000000004">
      <c r="B24" s="44"/>
      <c r="C24" s="44"/>
      <c r="D24" s="44"/>
      <c r="E24" s="44"/>
      <c r="F24" s="42"/>
      <c r="G24" s="42"/>
      <c r="H24" s="3">
        <f t="shared" si="0"/>
        <v>0</v>
      </c>
      <c r="I24" s="42"/>
      <c r="J24" s="49"/>
    </row>
    <row r="25" spans="2:10" x14ac:dyDescent="0.55000000000000004">
      <c r="B25" s="44"/>
      <c r="C25" s="44"/>
      <c r="D25" s="44"/>
      <c r="E25" s="44"/>
      <c r="F25" s="42"/>
      <c r="G25" s="42"/>
      <c r="H25" s="3">
        <f t="shared" si="0"/>
        <v>0</v>
      </c>
      <c r="I25" s="42"/>
      <c r="J25" s="49"/>
    </row>
    <row r="26" spans="2:10" x14ac:dyDescent="0.55000000000000004">
      <c r="B26" s="44"/>
      <c r="C26" s="44"/>
      <c r="D26" s="44"/>
      <c r="E26" s="44"/>
      <c r="F26" s="42"/>
      <c r="G26" s="42"/>
      <c r="H26" s="3">
        <f t="shared" si="0"/>
        <v>0</v>
      </c>
      <c r="I26" s="42"/>
      <c r="J26" s="49"/>
    </row>
    <row r="27" spans="2:10" x14ac:dyDescent="0.55000000000000004">
      <c r="B27" s="44"/>
      <c r="C27" s="44"/>
      <c r="D27" s="44"/>
      <c r="E27" s="44"/>
      <c r="F27" s="42"/>
      <c r="G27" s="42"/>
      <c r="H27" s="3">
        <f t="shared" si="0"/>
        <v>0</v>
      </c>
      <c r="I27" s="42"/>
      <c r="J27" s="49"/>
    </row>
    <row r="28" spans="2:10" x14ac:dyDescent="0.55000000000000004">
      <c r="B28" s="44"/>
      <c r="C28" s="44"/>
      <c r="D28" s="44"/>
      <c r="E28" s="44"/>
      <c r="F28" s="42"/>
      <c r="G28" s="42"/>
      <c r="H28" s="3">
        <f t="shared" si="0"/>
        <v>0</v>
      </c>
      <c r="I28" s="42"/>
      <c r="J28" s="49"/>
    </row>
    <row r="29" spans="2:10" x14ac:dyDescent="0.55000000000000004">
      <c r="B29" s="44"/>
      <c r="C29" s="44"/>
      <c r="D29" s="44"/>
      <c r="E29" s="44"/>
      <c r="F29" s="42"/>
      <c r="G29" s="42"/>
      <c r="H29" s="3">
        <f t="shared" si="0"/>
        <v>0</v>
      </c>
      <c r="I29" s="42"/>
      <c r="J29" s="49"/>
    </row>
    <row r="30" spans="2:10" x14ac:dyDescent="0.55000000000000004">
      <c r="B30" s="44"/>
      <c r="C30" s="44"/>
      <c r="D30" s="44"/>
      <c r="E30" s="44"/>
      <c r="F30" s="42"/>
      <c r="G30" s="42"/>
      <c r="H30" s="3">
        <f t="shared" si="0"/>
        <v>0</v>
      </c>
      <c r="I30" s="42"/>
      <c r="J30" s="49"/>
    </row>
    <row r="31" spans="2:10" x14ac:dyDescent="0.55000000000000004">
      <c r="B31" s="44"/>
      <c r="C31" s="44"/>
      <c r="D31" s="44"/>
      <c r="E31" s="44"/>
      <c r="F31" s="42"/>
      <c r="G31" s="42"/>
      <c r="H31" s="3">
        <f t="shared" si="0"/>
        <v>0</v>
      </c>
      <c r="I31" s="42"/>
      <c r="J31" s="49"/>
    </row>
    <row r="32" spans="2:10" x14ac:dyDescent="0.55000000000000004">
      <c r="B32" s="44"/>
      <c r="C32" s="44"/>
      <c r="D32" s="44"/>
      <c r="E32" s="44"/>
      <c r="F32" s="42"/>
      <c r="G32" s="42"/>
      <c r="H32" s="3">
        <f t="shared" si="0"/>
        <v>0</v>
      </c>
      <c r="I32" s="42"/>
      <c r="J32" s="49"/>
    </row>
    <row r="33" spans="2:13" x14ac:dyDescent="0.55000000000000004">
      <c r="B33" s="44"/>
      <c r="C33" s="44"/>
      <c r="D33" s="44"/>
      <c r="E33" s="44"/>
      <c r="F33" s="42"/>
      <c r="G33" s="42"/>
      <c r="H33" s="3">
        <f t="shared" si="0"/>
        <v>0</v>
      </c>
      <c r="I33" s="42"/>
      <c r="J33" s="49"/>
    </row>
    <row r="34" spans="2:13" x14ac:dyDescent="0.55000000000000004">
      <c r="B34" s="44"/>
      <c r="C34" s="44"/>
      <c r="D34" s="44"/>
      <c r="E34" s="44"/>
      <c r="F34" s="42"/>
      <c r="G34" s="42"/>
      <c r="H34" s="3">
        <f t="shared" si="0"/>
        <v>0</v>
      </c>
      <c r="I34" s="42"/>
      <c r="J34" s="49"/>
    </row>
    <row r="35" spans="2:13" x14ac:dyDescent="0.55000000000000004">
      <c r="B35" s="44"/>
      <c r="C35" s="44"/>
      <c r="D35" s="44"/>
      <c r="E35" s="44"/>
      <c r="F35" s="42"/>
      <c r="G35" s="42"/>
      <c r="H35" s="3">
        <f t="shared" si="0"/>
        <v>0</v>
      </c>
      <c r="I35" s="42"/>
      <c r="J35" s="49"/>
    </row>
    <row r="36" spans="2:13" x14ac:dyDescent="0.55000000000000004">
      <c r="B36" s="44"/>
      <c r="C36" s="44"/>
      <c r="D36" s="44"/>
      <c r="E36" s="44"/>
      <c r="F36" s="42"/>
      <c r="G36" s="42"/>
      <c r="H36" s="3">
        <f t="shared" si="0"/>
        <v>0</v>
      </c>
      <c r="I36" s="42"/>
      <c r="J36" s="49"/>
    </row>
    <row r="37" spans="2:13" x14ac:dyDescent="0.55000000000000004">
      <c r="B37" s="44"/>
      <c r="C37" s="44"/>
      <c r="D37" s="44"/>
      <c r="E37" s="44"/>
      <c r="F37" s="42"/>
      <c r="G37" s="42"/>
      <c r="H37" s="3">
        <f t="shared" si="0"/>
        <v>0</v>
      </c>
      <c r="I37" s="42"/>
      <c r="J37" s="49"/>
    </row>
    <row r="38" spans="2:13" x14ac:dyDescent="0.55000000000000004">
      <c r="B38" s="44"/>
      <c r="C38" s="44"/>
      <c r="D38" s="44"/>
      <c r="E38" s="44"/>
      <c r="F38" s="42"/>
      <c r="G38" s="42"/>
      <c r="H38" s="3">
        <f t="shared" si="0"/>
        <v>0</v>
      </c>
      <c r="I38" s="42"/>
      <c r="J38" s="49"/>
    </row>
    <row r="39" spans="2:13" x14ac:dyDescent="0.55000000000000004">
      <c r="B39" s="44"/>
      <c r="C39" s="44"/>
      <c r="D39" s="44"/>
      <c r="E39" s="44"/>
      <c r="F39" s="42"/>
      <c r="G39" s="42"/>
      <c r="H39" s="3">
        <f t="shared" si="0"/>
        <v>0</v>
      </c>
      <c r="I39" s="42"/>
      <c r="J39" s="49"/>
    </row>
    <row r="40" spans="2:13" x14ac:dyDescent="0.55000000000000004">
      <c r="B40" s="44"/>
      <c r="C40" s="44"/>
      <c r="D40" s="44"/>
      <c r="E40" s="44"/>
      <c r="F40" s="42"/>
      <c r="G40" s="42"/>
      <c r="H40" s="3">
        <f t="shared" si="0"/>
        <v>0</v>
      </c>
      <c r="I40" s="42"/>
      <c r="J40" s="49"/>
    </row>
    <row r="41" spans="2:13" x14ac:dyDescent="0.55000000000000004">
      <c r="B41" s="44"/>
      <c r="C41" s="44"/>
      <c r="D41" s="44"/>
      <c r="E41" s="44"/>
      <c r="F41" s="42"/>
      <c r="G41" s="42"/>
      <c r="H41" s="3">
        <f t="shared" si="0"/>
        <v>0</v>
      </c>
      <c r="I41" s="42"/>
      <c r="J41" s="49"/>
    </row>
    <row r="42" spans="2:13" x14ac:dyDescent="0.55000000000000004">
      <c r="B42" s="44"/>
      <c r="C42" s="44"/>
      <c r="D42" s="44"/>
      <c r="E42" s="44"/>
      <c r="F42" s="42"/>
      <c r="G42" s="42"/>
      <c r="H42" s="3">
        <f t="shared" si="0"/>
        <v>0</v>
      </c>
      <c r="I42" s="42"/>
      <c r="J42" s="49"/>
    </row>
    <row r="43" spans="2:13" x14ac:dyDescent="0.55000000000000004">
      <c r="B43" s="44"/>
      <c r="C43" s="44"/>
      <c r="D43" s="44"/>
      <c r="E43" s="44"/>
      <c r="F43" s="42"/>
      <c r="G43" s="42"/>
      <c r="H43" s="3">
        <f t="shared" si="0"/>
        <v>0</v>
      </c>
      <c r="I43" s="42"/>
      <c r="J43" s="49"/>
    </row>
    <row r="44" spans="2:13" x14ac:dyDescent="0.55000000000000004">
      <c r="B44" s="44"/>
      <c r="C44" s="44"/>
      <c r="D44" s="44"/>
      <c r="E44" s="44"/>
      <c r="F44" s="42"/>
      <c r="G44" s="42"/>
      <c r="H44" s="3">
        <f t="shared" si="0"/>
        <v>0</v>
      </c>
      <c r="I44" s="42"/>
      <c r="J44" s="49"/>
    </row>
    <row r="45" spans="2:13" x14ac:dyDescent="0.55000000000000004">
      <c r="B45" s="44"/>
      <c r="C45" s="44"/>
      <c r="D45" s="44"/>
      <c r="E45" s="44"/>
      <c r="F45" s="42"/>
      <c r="G45" s="42"/>
      <c r="H45" s="3">
        <f t="shared" si="0"/>
        <v>0</v>
      </c>
      <c r="I45" s="42"/>
      <c r="J45" s="49"/>
    </row>
    <row r="46" spans="2:13" x14ac:dyDescent="0.55000000000000004">
      <c r="B46" s="140" t="s">
        <v>78</v>
      </c>
      <c r="C46" s="141"/>
      <c r="D46" s="142"/>
      <c r="E46" s="4"/>
      <c r="F46" s="3">
        <f>SUM(F4:F45)</f>
        <v>0</v>
      </c>
      <c r="G46" s="3">
        <f>SUM(G4:G45)</f>
        <v>0</v>
      </c>
      <c r="H46" s="3">
        <f>F46-G46</f>
        <v>0</v>
      </c>
      <c r="I46" s="3"/>
      <c r="J46" s="2"/>
    </row>
    <row r="47" spans="2:13" x14ac:dyDescent="0.55000000000000004">
      <c r="C47" t="s">
        <v>11</v>
      </c>
    </row>
    <row r="48" spans="2:13" x14ac:dyDescent="0.55000000000000004">
      <c r="C48" t="s">
        <v>79</v>
      </c>
      <c r="L48" s="9"/>
      <c r="M48" s="9"/>
    </row>
    <row r="49" spans="2:13" x14ac:dyDescent="0.55000000000000004">
      <c r="C49" s="131" t="s">
        <v>69</v>
      </c>
      <c r="D49" s="132" t="s">
        <v>75</v>
      </c>
      <c r="E49" s="121" t="s">
        <v>9</v>
      </c>
      <c r="F49" s="121" t="s">
        <v>4</v>
      </c>
      <c r="G49" s="121" t="s">
        <v>59</v>
      </c>
      <c r="H49" s="139" t="s">
        <v>64</v>
      </c>
      <c r="I49" s="120"/>
      <c r="J49" s="120"/>
      <c r="L49" s="9"/>
      <c r="M49" s="9"/>
    </row>
    <row r="50" spans="2:13" x14ac:dyDescent="0.55000000000000004">
      <c r="C50" s="131"/>
      <c r="D50" s="133"/>
      <c r="E50" s="122"/>
      <c r="F50" s="122"/>
      <c r="G50" s="122"/>
      <c r="H50" s="19" t="s">
        <v>60</v>
      </c>
      <c r="I50" s="134">
        <f>F51+F52+F53+F54+F62+F63</f>
        <v>0</v>
      </c>
      <c r="J50" s="135"/>
      <c r="L50" s="9"/>
      <c r="M50" s="9"/>
    </row>
    <row r="51" spans="2:13" ht="36" x14ac:dyDescent="0.55000000000000004">
      <c r="C51" s="34" t="s">
        <v>20</v>
      </c>
      <c r="D51" s="29" t="s">
        <v>21</v>
      </c>
      <c r="E51" s="7">
        <v>11</v>
      </c>
      <c r="F51" s="8">
        <f>SUMIF(J5:J45,11,F5:F45)</f>
        <v>0</v>
      </c>
      <c r="G51" s="8">
        <f>SUMIF(J5:J45,11,G5:G45)</f>
        <v>0</v>
      </c>
      <c r="H51" s="19" t="s">
        <v>5</v>
      </c>
      <c r="I51" s="134">
        <f>G56+G57+G58+G59+G60+G64+G65+G66</f>
        <v>0</v>
      </c>
      <c r="J51" s="135"/>
      <c r="L51" s="9"/>
      <c r="M51" s="9"/>
    </row>
    <row r="52" spans="2:13" ht="36" x14ac:dyDescent="0.55000000000000004">
      <c r="C52" s="34" t="s">
        <v>23</v>
      </c>
      <c r="D52" s="29" t="s">
        <v>24</v>
      </c>
      <c r="E52" s="7">
        <v>12</v>
      </c>
      <c r="F52" s="8">
        <f>SUMIF(J5:J45,12,F5:F45)</f>
        <v>0</v>
      </c>
      <c r="G52" s="8">
        <f>SUMIF(J5:J45,12,G5:G45)</f>
        <v>0</v>
      </c>
      <c r="H52" s="19" t="s">
        <v>62</v>
      </c>
      <c r="I52" s="134">
        <f>I50-I51</f>
        <v>0</v>
      </c>
      <c r="J52" s="135"/>
      <c r="L52" s="9"/>
      <c r="M52" s="9"/>
    </row>
    <row r="53" spans="2:13" x14ac:dyDescent="0.55000000000000004">
      <c r="C53" s="34" t="s">
        <v>25</v>
      </c>
      <c r="D53" s="29" t="s">
        <v>26</v>
      </c>
      <c r="E53" s="7">
        <v>13</v>
      </c>
      <c r="F53" s="8">
        <f>SUMIF(J5:J45,13,F5:F45)</f>
        <v>0</v>
      </c>
      <c r="G53" s="8">
        <f>SUMIF(J5:J45,13,G5:G45)</f>
        <v>0</v>
      </c>
      <c r="H53" s="136" t="s">
        <v>63</v>
      </c>
      <c r="I53" s="135"/>
      <c r="J53" s="135"/>
      <c r="L53" s="9"/>
      <c r="M53" s="9"/>
    </row>
    <row r="54" spans="2:13" ht="26" x14ac:dyDescent="0.55000000000000004">
      <c r="C54" s="34" t="s">
        <v>67</v>
      </c>
      <c r="D54" s="29" t="s">
        <v>28</v>
      </c>
      <c r="E54" s="7">
        <v>14</v>
      </c>
      <c r="F54" s="8">
        <f>SUMIF(J5:J45,14,F5:F45)</f>
        <v>0</v>
      </c>
      <c r="G54" s="8">
        <f>SUMIF(J5:J45,14,G5:G45)</f>
        <v>0</v>
      </c>
      <c r="L54" s="9"/>
      <c r="M54" s="9"/>
    </row>
    <row r="55" spans="2:13" ht="36" x14ac:dyDescent="0.55000000000000004">
      <c r="C55" s="33" t="s">
        <v>71</v>
      </c>
      <c r="D55" s="87" t="s">
        <v>109</v>
      </c>
      <c r="E55" s="7">
        <v>100</v>
      </c>
      <c r="F55" s="8">
        <f>SUMIF(J5:J45,"100",F5:F45)</f>
        <v>0</v>
      </c>
      <c r="G55" s="8">
        <f>SUMIF(J5:J45,"100",G5:G45)</f>
        <v>0</v>
      </c>
      <c r="I55" t="s">
        <v>73</v>
      </c>
      <c r="J55"/>
      <c r="L55" s="9"/>
      <c r="M55" s="9"/>
    </row>
    <row r="56" spans="2:13" x14ac:dyDescent="0.55000000000000004">
      <c r="C56" s="34" t="s">
        <v>30</v>
      </c>
      <c r="D56" s="29" t="s">
        <v>31</v>
      </c>
      <c r="E56" s="7">
        <v>21</v>
      </c>
      <c r="F56" s="8">
        <f>SUMIF(J5:J45,21,F5:F45)</f>
        <v>0</v>
      </c>
      <c r="G56" s="8">
        <f>SUMIF(J5:J45,21,G5:G45)</f>
        <v>0</v>
      </c>
      <c r="I56" t="s">
        <v>74</v>
      </c>
      <c r="J56"/>
      <c r="L56" s="9"/>
      <c r="M56" s="9"/>
    </row>
    <row r="57" spans="2:13" ht="26" x14ac:dyDescent="0.55000000000000004">
      <c r="C57" s="34" t="s">
        <v>68</v>
      </c>
      <c r="D57" s="29" t="s">
        <v>34</v>
      </c>
      <c r="E57" s="7">
        <v>22</v>
      </c>
      <c r="F57" s="8">
        <f>SUMIF(J5:J45,22,F5:F45)</f>
        <v>0</v>
      </c>
      <c r="G57" s="8">
        <f>SUMIF(J5:J45,22,G5:G45)</f>
        <v>0</v>
      </c>
      <c r="I57" t="s">
        <v>54</v>
      </c>
      <c r="J57"/>
      <c r="L57" s="9"/>
      <c r="M57" s="9"/>
    </row>
    <row r="58" spans="2:13" ht="24" x14ac:dyDescent="0.55000000000000004">
      <c r="C58" s="34" t="s">
        <v>36</v>
      </c>
      <c r="D58" s="29" t="s">
        <v>37</v>
      </c>
      <c r="E58" s="7">
        <v>23</v>
      </c>
      <c r="F58" s="8">
        <f>SUMIF(J5:J45,23,F5:F45)</f>
        <v>0</v>
      </c>
      <c r="G58" s="8">
        <f>SUMIF(J5:J45,23,G5:G45)</f>
        <v>0</v>
      </c>
      <c r="I58" t="s">
        <v>55</v>
      </c>
      <c r="J58"/>
      <c r="L58" s="9"/>
      <c r="M58" s="9"/>
    </row>
    <row r="59" spans="2:13" x14ac:dyDescent="0.55000000000000004">
      <c r="C59" s="34" t="s">
        <v>39</v>
      </c>
      <c r="D59" s="29" t="s">
        <v>40</v>
      </c>
      <c r="E59" s="7">
        <v>24</v>
      </c>
      <c r="F59" s="8">
        <f>SUMIF(J5:J45,24,F5:F45)</f>
        <v>0</v>
      </c>
      <c r="G59" s="8">
        <f>SUMIF(J5:J45,24,G5:G45)</f>
        <v>0</v>
      </c>
      <c r="I59" t="s">
        <v>56</v>
      </c>
      <c r="J59"/>
      <c r="L59" s="9"/>
      <c r="M59" s="9"/>
    </row>
    <row r="60" spans="2:13" ht="26" x14ac:dyDescent="0.55000000000000004">
      <c r="C60" s="34" t="s">
        <v>41</v>
      </c>
      <c r="D60" s="24" t="s">
        <v>70</v>
      </c>
      <c r="E60" s="7">
        <v>25</v>
      </c>
      <c r="F60" s="8">
        <f>SUMIF(J5:J45,25,F5:F45)</f>
        <v>0</v>
      </c>
      <c r="G60" s="8">
        <f>SUMIF(J5:J45,25,G5:G45)</f>
        <v>0</v>
      </c>
      <c r="I60" t="s">
        <v>57</v>
      </c>
      <c r="J60"/>
      <c r="L60" s="9"/>
      <c r="M60" s="9"/>
    </row>
    <row r="61" spans="2:13" ht="36" x14ac:dyDescent="0.55000000000000004">
      <c r="C61" s="33" t="s">
        <v>71</v>
      </c>
      <c r="D61" s="87" t="s">
        <v>110</v>
      </c>
      <c r="E61" s="7">
        <v>200</v>
      </c>
      <c r="F61" s="8">
        <f>SUMIF(J5:J45,"200",F5:F45)</f>
        <v>0</v>
      </c>
      <c r="G61" s="8">
        <f>SUMIF(J5:J45,"200",G5:G45)</f>
        <v>0</v>
      </c>
      <c r="I61" t="s">
        <v>58</v>
      </c>
      <c r="J61"/>
      <c r="L61" s="9"/>
      <c r="M61" s="9"/>
    </row>
    <row r="62" spans="2:13" x14ac:dyDescent="0.55000000000000004">
      <c r="B62" s="129" t="s">
        <v>101</v>
      </c>
      <c r="C62" s="33" t="s">
        <v>102</v>
      </c>
      <c r="D62" s="85" t="s">
        <v>105</v>
      </c>
      <c r="E62" s="7">
        <v>4</v>
      </c>
      <c r="F62" s="8">
        <f>SUMIF(J5:J45,4,F5:F45)</f>
        <v>0</v>
      </c>
      <c r="G62" s="8"/>
      <c r="I62"/>
      <c r="J62"/>
      <c r="L62" s="9"/>
      <c r="M62" s="9"/>
    </row>
    <row r="63" spans="2:13" ht="36" x14ac:dyDescent="0.55000000000000004">
      <c r="B63" s="130"/>
      <c r="C63" s="33" t="s">
        <v>103</v>
      </c>
      <c r="D63" s="86" t="s">
        <v>106</v>
      </c>
      <c r="E63" s="7">
        <v>8</v>
      </c>
      <c r="F63" s="8">
        <f>SUMIF(J5:J45,8,F5:F45)</f>
        <v>0</v>
      </c>
      <c r="G63" s="8"/>
      <c r="I63"/>
      <c r="J63"/>
      <c r="L63" s="9"/>
      <c r="M63" s="9"/>
    </row>
    <row r="64" spans="2:13" ht="26" x14ac:dyDescent="0.55000000000000004">
      <c r="B64" s="130"/>
      <c r="C64" s="34" t="s">
        <v>151</v>
      </c>
      <c r="D64" s="119" t="s">
        <v>127</v>
      </c>
      <c r="E64" s="7">
        <v>30</v>
      </c>
      <c r="F64" s="9"/>
      <c r="G64" s="8">
        <f>SUMIF(J5:J45,30,G5:G45)</f>
        <v>0</v>
      </c>
      <c r="L64" s="9"/>
      <c r="M64" s="9"/>
    </row>
    <row r="65" spans="2:13" ht="26" x14ac:dyDescent="0.55000000000000004">
      <c r="B65" s="130"/>
      <c r="C65" s="34" t="s">
        <v>152</v>
      </c>
      <c r="D65" s="119" t="s">
        <v>128</v>
      </c>
      <c r="E65" s="7">
        <v>40</v>
      </c>
      <c r="F65" s="8"/>
      <c r="G65" s="8">
        <f>SUMIF(J5:J45,40,G5:G45)</f>
        <v>0</v>
      </c>
      <c r="L65" s="9"/>
      <c r="M65" s="9"/>
    </row>
    <row r="66" spans="2:13" ht="36" x14ac:dyDescent="0.55000000000000004">
      <c r="B66" s="130"/>
      <c r="C66" s="33" t="s">
        <v>104</v>
      </c>
      <c r="D66" s="87" t="s">
        <v>107</v>
      </c>
      <c r="E66" s="7">
        <v>50</v>
      </c>
      <c r="F66" s="8"/>
      <c r="G66" s="8">
        <f>SUMIF(J5:J45,"50",G5:G45)</f>
        <v>0</v>
      </c>
      <c r="L66" s="9"/>
      <c r="M66" s="9"/>
    </row>
    <row r="67" spans="2:13" x14ac:dyDescent="0.550000000000000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作成説明用</vt:lpstr>
      <vt:lpstr>４月</vt:lpstr>
      <vt:lpstr>５月</vt:lpstr>
      <vt:lpstr>６月</vt:lpstr>
      <vt:lpstr>７月</vt:lpstr>
      <vt:lpstr>８月</vt:lpstr>
      <vt:lpstr>９月</vt:lpstr>
      <vt:lpstr>10月</vt:lpstr>
      <vt:lpstr>１１月</vt:lpstr>
      <vt:lpstr>12月</vt:lpstr>
      <vt:lpstr>１月</vt:lpstr>
      <vt:lpstr>２月</vt:lpstr>
      <vt:lpstr>３月</vt:lpstr>
      <vt:lpstr>年間集計</vt:lpstr>
      <vt:lpstr>本部報告用転記資料「現預金・支部会計報告」</vt:lpstr>
      <vt:lpstr>'10月'!Print_Area</vt:lpstr>
      <vt:lpstr>'１１月'!Print_Area</vt:lpstr>
      <vt:lpstr>'12月'!Print_Area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lpstr>作成説明用!Print_Area</vt:lpstr>
      <vt:lpstr>本部報告用転記資料「現預金・支部会計報告」!Print_Area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加藤　繁</cp:lastModifiedBy>
  <cp:lastPrinted>2025-10-14T05:34:15Z</cp:lastPrinted>
  <dcterms:created xsi:type="dcterms:W3CDTF">2019-01-17T03:26:40Z</dcterms:created>
  <dcterms:modified xsi:type="dcterms:W3CDTF">2025-12-10T02:39:35Z</dcterms:modified>
</cp:coreProperties>
</file>